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2025\3Q\Supplemental Tables\Investors Relations\"/>
    </mc:Choice>
  </mc:AlternateContent>
  <xr:revisionPtr revIDLastSave="0" documentId="13_ncr:1_{D2140568-2E23-4CD6-B8FE-40412E025870}" xr6:coauthVersionLast="47" xr6:coauthVersionMax="47" xr10:uidLastSave="{00000000-0000-0000-0000-000000000000}"/>
  <bookViews>
    <workbookView xWindow="28680" yWindow="-120" windowWidth="29040" windowHeight="15720" firstSheet="4" activeTab="4" xr2:uid="{CFCC9B47-3DC4-4D87-9D4C-6F7207FA2CEC}"/>
  </bookViews>
  <sheets>
    <sheet name="Table 1- 3Q25 GAAP " sheetId="5" r:id="rId1"/>
    <sheet name="Table 1a - GAAP" sheetId="6" r:id="rId2"/>
    <sheet name="Table 2a - 3Q25 NONGAAP" sheetId="7" r:id="rId3"/>
    <sheet name="Table 2b - 3Q24 NONGAAP" sheetId="2" r:id="rId4"/>
    <sheet name="Table 3-Curr.&amp;Prior by Qtr" sheetId="8" r:id="rId5"/>
    <sheet name="Table 3a-US~Intl 3Q25" sheetId="9" r:id="rId6"/>
    <sheet name="Table 3b-US~Intl Sep YTD" sheetId="10"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hidden="1">{#N/A,#N/A,FALSE,"34";#N/A,#N/A,FALSE,"35"}</definedName>
    <definedName name="forgetit2" localSheetId="1"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1- 3Q25 GAAP '!Purchased_RD_Pct</definedName>
    <definedName name="Goodwill_Pct" localSheetId="1">100%-'Table 1a - GAAP'!Purchased_RD_Pct</definedName>
    <definedName name="Goodwill_Pct" localSheetId="2">100%-'Table 2a - 3Q25 NONGAAP'!Purchased_RD_Pct</definedName>
    <definedName name="Goodwill_Pct" localSheetId="3">100%-'Table 2b - 3Q24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1- 3Q25 GAAP '!jaime</definedName>
    <definedName name="jaime" localSheetId="1">'Table 1a - GAAP'!jaime</definedName>
    <definedName name="jaime" localSheetId="8">'Table 4 - Other Information'!jaime</definedName>
    <definedName name="jaime">'Table 1- 3Q25 GAAP '!jaime</definedName>
    <definedName name="JAN">#N/A</definedName>
    <definedName name="jane" localSheetId="1"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1- 3Q25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GAAP'!$A$1:$R$33</definedName>
    <definedName name="_xlnm.Print_Area" localSheetId="2">'Table 2a - 3Q25 NONGAAP'!$A$1:$P$51</definedName>
    <definedName name="_xlnm.Print_Area" localSheetId="3">'Table 2b - 3Q24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1- 3Q25 GAAP '!prntmon</definedName>
    <definedName name="prntmon" localSheetId="1">'Table 1a - GAAP'!prntmon</definedName>
    <definedName name="prntmon" localSheetId="8">'Table 4 - Other Information'!prntmon</definedName>
    <definedName name="prntmon">'Table 1- 3Q25 GAAP '!prntmon</definedName>
    <definedName name="prntot" localSheetId="2">[104]!PRNTTTL</definedName>
    <definedName name="prntot" localSheetId="3">[104]!PRNTTTL</definedName>
    <definedName name="prntot">[104]!PRNTTTL</definedName>
    <definedName name="PRNTTTL" localSheetId="0">'Table 1- 3Q25 GAAP '!PRNTTTL</definedName>
    <definedName name="PRNTTTL" localSheetId="1">'Table 1a - GAAP'!PRNTTTL</definedName>
    <definedName name="PRNTTTL" localSheetId="8">'Table 4 - Other Information'!PRNTTTL</definedName>
    <definedName name="PRNTTTL">'Table 1- 3Q25 GAAP '!PRNTTTL</definedName>
    <definedName name="prntyear" localSheetId="2">[104]!prntytd</definedName>
    <definedName name="prntyear" localSheetId="3">[104]!prntytd</definedName>
    <definedName name="prntyear">[104]!prntytd</definedName>
    <definedName name="prntytd" localSheetId="0">'Table 1- 3Q25 GAAP '!prntytd</definedName>
    <definedName name="prntytd" localSheetId="1">'Table 1a - GAAP'!prntytd</definedName>
    <definedName name="prntytd" localSheetId="8">'Table 4 - Other Information'!prntytd</definedName>
    <definedName name="prntytd">'Table 1- 3Q25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hidden="1">{#N/A,#N/A,TRUE,"Tabelle1";#N/A,#N/A,TRUE,"Tabelle1"}</definedName>
    <definedName name="wrn.Only._.Distr.._.list." localSheetId="1"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9" i="6" l="1"/>
  <c r="Q18" i="6"/>
  <c r="K19" i="5"/>
  <c r="F19" i="5"/>
  <c r="F18" i="5"/>
  <c r="M34" i="2" l="1"/>
  <c r="O34" i="2"/>
  <c r="K33" i="2"/>
  <c r="I33" i="2"/>
  <c r="G33" i="2"/>
  <c r="E33" i="2"/>
  <c r="D33" i="2"/>
  <c r="K32" i="2"/>
  <c r="I32" i="2"/>
  <c r="G32" i="2"/>
  <c r="E32" i="2"/>
  <c r="M31" i="2"/>
  <c r="I30" i="2"/>
  <c r="G30" i="2"/>
  <c r="E30" i="2"/>
  <c r="M29" i="2"/>
  <c r="O29" i="2"/>
  <c r="M28" i="2"/>
  <c r="M27" i="2"/>
  <c r="M26" i="2"/>
  <c r="O26" i="2"/>
  <c r="M25" i="2"/>
  <c r="M30" i="2" s="1"/>
  <c r="O25" i="2"/>
  <c r="M20" i="2"/>
  <c r="O20" i="2"/>
  <c r="D19" i="2"/>
  <c r="O19" i="2"/>
  <c r="I18" i="2"/>
  <c r="I19" i="2" s="1"/>
  <c r="G18" i="2"/>
  <c r="G19" i="2" s="1"/>
  <c r="E18" i="2"/>
  <c r="E19" i="2" s="1"/>
  <c r="M17" i="2"/>
  <c r="O17" i="2"/>
  <c r="I16" i="2"/>
  <c r="G16" i="2"/>
  <c r="E16" i="2"/>
  <c r="O18" i="2"/>
  <c r="M15" i="2"/>
  <c r="M14" i="2"/>
  <c r="M13" i="2"/>
  <c r="O13" i="2"/>
  <c r="M12" i="2"/>
  <c r="O12" i="2"/>
  <c r="M11" i="2"/>
  <c r="M16" i="2" s="1"/>
  <c r="M18" i="2" s="1"/>
  <c r="M19" i="2" s="1"/>
  <c r="O11" i="2"/>
  <c r="M29" i="6"/>
  <c r="M26" i="6"/>
  <c r="M24" i="6"/>
  <c r="M22" i="6"/>
  <c r="M20" i="6"/>
  <c r="N20" i="6"/>
  <c r="N22" i="6" s="1"/>
  <c r="N24" i="6" s="1"/>
  <c r="N26" i="6" s="1"/>
  <c r="R16" i="6"/>
  <c r="R17" i="6"/>
  <c r="R19" i="6"/>
  <c r="R15" i="6"/>
  <c r="R12" i="6"/>
  <c r="Q17" i="6"/>
  <c r="Q16" i="6"/>
  <c r="Q15" i="6"/>
  <c r="Q12" i="6"/>
  <c r="O27" i="2" l="1"/>
  <c r="O15" i="2"/>
  <c r="M32" i="2"/>
  <c r="M33" i="2" s="1"/>
  <c r="O33" i="2" s="1"/>
  <c r="O30" i="2"/>
  <c r="O31" i="2"/>
  <c r="O16" i="2"/>
  <c r="O22" i="2" s="1"/>
  <c r="N29" i="6"/>
  <c r="O36" i="2" l="1"/>
  <c r="O32" i="2"/>
  <c r="F16" i="4" l="1"/>
  <c r="M34" i="7"/>
  <c r="M31" i="7"/>
  <c r="M29" i="7"/>
  <c r="M28" i="7"/>
  <c r="M27" i="7"/>
  <c r="M26" i="7"/>
  <c r="M25" i="7"/>
  <c r="K32" i="7"/>
  <c r="K33" i="7" s="1"/>
  <c r="M20" i="7"/>
  <c r="M17" i="7"/>
  <c r="M15" i="7"/>
  <c r="M14" i="7"/>
  <c r="M13" i="7"/>
  <c r="M12" i="7"/>
  <c r="M11" i="7"/>
  <c r="K18" i="7"/>
  <c r="K19" i="7" s="1"/>
  <c r="M16" i="7" l="1"/>
  <c r="G16" i="4"/>
  <c r="O31" i="7"/>
  <c r="D33" i="7"/>
  <c r="I30" i="7"/>
  <c r="I32" i="7" s="1"/>
  <c r="I33" i="7" s="1"/>
  <c r="G30" i="7"/>
  <c r="G32" i="7" s="1"/>
  <c r="G33" i="7" s="1"/>
  <c r="E30" i="7"/>
  <c r="E32" i="7" s="1"/>
  <c r="E33" i="7" s="1"/>
  <c r="B20" i="6"/>
  <c r="B22" i="6" s="1"/>
  <c r="B24" i="6" s="1"/>
  <c r="B26" i="6" s="1"/>
  <c r="O29" i="7" l="1"/>
  <c r="O27" i="7"/>
  <c r="O26" i="7"/>
  <c r="M30" i="7"/>
  <c r="M32" i="7" s="1"/>
  <c r="M33" i="7" s="1"/>
  <c r="O25" i="7"/>
  <c r="B29" i="6"/>
  <c r="C20" i="6" l="1"/>
  <c r="K20" i="6"/>
  <c r="K29" i="6" s="1"/>
  <c r="D20" i="6"/>
  <c r="I20" i="5"/>
  <c r="I22" i="5" s="1"/>
  <c r="I24" i="5" s="1"/>
  <c r="I26" i="5" s="1"/>
  <c r="H20" i="5"/>
  <c r="K17" i="5"/>
  <c r="K16" i="5"/>
  <c r="K15" i="5"/>
  <c r="K12" i="5"/>
  <c r="K20" i="5" l="1"/>
  <c r="H22" i="5"/>
  <c r="K22" i="5" s="1"/>
  <c r="O30" i="7"/>
  <c r="O36" i="7" s="1"/>
  <c r="D29" i="6"/>
  <c r="C22" i="6"/>
  <c r="K22" i="6"/>
  <c r="K24" i="6" s="1"/>
  <c r="K26" i="6" s="1"/>
  <c r="D22" i="6"/>
  <c r="I29" i="5"/>
  <c r="H29" i="5"/>
  <c r="H24" i="5" l="1"/>
  <c r="O32" i="7"/>
  <c r="D24" i="6"/>
  <c r="C24" i="6"/>
  <c r="H26" i="5" l="1"/>
  <c r="O33" i="7"/>
  <c r="K24" i="5"/>
  <c r="C26" i="6"/>
  <c r="D26" i="6"/>
  <c r="O34" i="7" l="1"/>
  <c r="K26" i="5"/>
  <c r="J20" i="6" l="1"/>
  <c r="I20" i="6"/>
  <c r="I22" i="6" s="1"/>
  <c r="I24" i="6" s="1"/>
  <c r="I26" i="6" s="1"/>
  <c r="E20" i="6"/>
  <c r="E22" i="6" l="1"/>
  <c r="Q20" i="6"/>
  <c r="J29" i="6"/>
  <c r="E29" i="6"/>
  <c r="I29" i="6"/>
  <c r="L20" i="6"/>
  <c r="L22" i="6" s="1"/>
  <c r="L24" i="6" s="1"/>
  <c r="L26" i="6" s="1"/>
  <c r="J22" i="6"/>
  <c r="O20" i="6"/>
  <c r="O22" i="6" s="1"/>
  <c r="O24" i="6" s="1"/>
  <c r="O26" i="6" s="1"/>
  <c r="C29" i="6"/>
  <c r="G20" i="6"/>
  <c r="F20" i="6"/>
  <c r="G22" i="6" l="1"/>
  <c r="R20" i="6"/>
  <c r="E24" i="6"/>
  <c r="Q22" i="6"/>
  <c r="J24" i="6"/>
  <c r="G29" i="6"/>
  <c r="L29" i="6"/>
  <c r="O29" i="6"/>
  <c r="F22" i="6"/>
  <c r="F24" i="6" s="1"/>
  <c r="F26" i="6" s="1"/>
  <c r="F29" i="6"/>
  <c r="G24" i="6" l="1"/>
  <c r="R22" i="6"/>
  <c r="E26" i="6"/>
  <c r="Q24" i="6"/>
  <c r="J26" i="6"/>
  <c r="F17" i="5"/>
  <c r="G26" i="6" l="1"/>
  <c r="R26" i="6" s="1"/>
  <c r="R24" i="6"/>
  <c r="D19" i="7"/>
  <c r="O17" i="7"/>
  <c r="G16" i="7"/>
  <c r="G18" i="7" s="1"/>
  <c r="G19" i="7" s="1"/>
  <c r="E16" i="7"/>
  <c r="E18" i="7" s="1"/>
  <c r="E19" i="7" s="1"/>
  <c r="O15" i="7"/>
  <c r="O13" i="7"/>
  <c r="O12" i="7"/>
  <c r="O11" i="7"/>
  <c r="M18" i="7" l="1"/>
  <c r="I16" i="7"/>
  <c r="I18" i="7" s="1"/>
  <c r="I19" i="7" s="1"/>
  <c r="M19" i="7" l="1"/>
  <c r="F16" i="5" l="1"/>
  <c r="E16" i="4" l="1"/>
  <c r="D20" i="5" l="1"/>
  <c r="C20" i="5"/>
  <c r="O16" i="7" s="1"/>
  <c r="O22" i="7" s="1"/>
  <c r="F15" i="5"/>
  <c r="F12" i="5"/>
  <c r="D16" i="4"/>
  <c r="F20" i="5" l="1"/>
  <c r="D29" i="5"/>
  <c r="C29" i="5"/>
  <c r="D22" i="5"/>
  <c r="D24" i="5" s="1"/>
  <c r="C22" i="5"/>
  <c r="O18" i="7" s="1"/>
  <c r="F22" i="5" l="1"/>
  <c r="D26" i="5"/>
  <c r="C24" i="5"/>
  <c r="F24" i="5" l="1"/>
  <c r="O19" i="7"/>
  <c r="C26" i="5"/>
  <c r="O20" i="7" l="1"/>
</calcChain>
</file>

<file path=xl/sharedStrings.xml><?xml version="1.0" encoding="utf-8"?>
<sst xmlns="http://schemas.openxmlformats.org/spreadsheetml/2006/main" count="474" uniqueCount="182">
  <si>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</si>
  <si>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</si>
  <si>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</si>
  <si>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</si>
  <si>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</si>
  <si>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</si>
  <si>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</si>
  <si>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</si>
  <si>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</si>
  <si>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</si>
  <si>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</si>
  <si>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</si>
  <si>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</si>
  <si>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</si>
  <si>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</si>
  <si>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</si>
  <si>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</si>
  <si>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</si>
  <si>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</si>
  <si>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</si>
  <si>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</si>
  <si>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</si>
  <si>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</si>
  <si>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</si>
  <si>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</si>
  <si>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</si>
  <si>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</si>
  <si>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</si>
  <si>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</si>
  <si>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</si>
  <si>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</si>
  <si>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</si>
  <si>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</si>
  <si>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</si>
  <si>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</si>
  <si>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</si>
  <si>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</si>
  <si>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</si>
  <si>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</si>
  <si>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</si>
  <si>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</si>
  <si>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</si>
  <si>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</si>
  <si>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</si>
  <si>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</si>
  <si>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</si>
  <si>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</si>
  <si>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</si>
  <si>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Less: Net Income Attributable to Noncontrolling Interests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</si>
  <si>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</si>
  <si>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</si>
  <si>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</si>
  <si>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</si>
  <si>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</si>
  <si>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</si>
  <si>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</si>
  <si>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</si>
  <si>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t>Table 2b</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</si>
  <si>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</si>
  <si>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</si>
  <si>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</si>
  <si>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</si>
  <si>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 xml:space="preserve">* </t>
  </si>
  <si>
    <t>* 100% or greater</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</si>
  <si>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</si>
  <si>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</si>
  <si>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</si>
  <si>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</si>
  <si>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r>
      <rPr>
        <vertAlign val="superscript"/>
        <sz val="14"/>
        <rFont val="Arial"/>
        <family val="2"/>
      </rPr>
      <t>(4)</t>
    </r>
    <r>
      <rPr>
        <sz val="14"/>
        <rFont val="Arial"/>
        <family val="2"/>
      </rPr>
      <t xml:space="preserve"> Represents a benefit due to a reduction in reserves for unrecognized income tax benefits resulting from the expiration of the statute of limitations for assessments related to the 2019 federal tax return year.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</si>
  <si>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</si>
  <si>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</si>
  <si>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</si>
  <si>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t>
  </si>
  <si>
    <t>3Q25</t>
  </si>
  <si>
    <t>3Q24</t>
  </si>
  <si>
    <t>Sep YTD 2025</t>
  </si>
  <si>
    <t>Sep YTD 2024</t>
  </si>
  <si>
    <t>Sep YTD</t>
  </si>
  <si>
    <t xml:space="preserve">THREE AND NINE MONTHS ENDED SEPTEMBER 30, 2025 GAAP TO NON-GAAP RECONCILIATION </t>
  </si>
  <si>
    <t>Third Quarter</t>
  </si>
  <si>
    <t>THREE AND NINE MONTHS ENDED SEPTEMBER 30, 2024 GAAP TO NON-GAAP RECONCILIATION</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</si>
  <si>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and Animal Health intangible asset impairment charges. Amounts included in other (income) expense, net, primarily reflect royalty income related to the prior termination of the Sanofi-Pasteur MSD joint venture.  </t>
    </r>
  </si>
  <si>
    <r>
      <t xml:space="preserve">(Income) loss from investments in equity securities, net </t>
    </r>
    <r>
      <rPr>
        <vertAlign val="superscript"/>
        <sz val="12"/>
        <rFont val="Arial"/>
        <family val="2"/>
      </rPr>
      <t>(1)</t>
    </r>
  </si>
  <si>
    <r>
      <rPr>
        <vertAlign val="superscript"/>
        <sz val="14"/>
        <rFont val="Arial"/>
        <family val="2"/>
      </rPr>
      <t xml:space="preserve">(1) </t>
    </r>
    <r>
      <rPr>
        <sz val="14"/>
        <rFont val="Arial"/>
        <family val="2"/>
      </rPr>
      <t xml:space="preserve">Amounts included in cost of sales for the third quarter reflect expenses for the amortization of intangible assets. Amounts included in cost of sales for the nine-month period include the amortization of intangible assets and intangible asset impairment charges, partially offset by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</si>
  <si>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</si>
  <si>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r>
      <rPr>
        <vertAlign val="superscript"/>
        <sz val="14"/>
        <rFont val="Arial"/>
        <family val="2"/>
      </rPr>
      <t>(4)</t>
    </r>
    <r>
      <rPr>
        <sz val="14"/>
        <rFont val="Arial"/>
        <family val="2"/>
      </rPr>
      <t xml:space="preserve"> Amount in the third quarter represents tax expense relating to audit reserve adjustments. Amount in the nine-month period represents a tax benefit, including a net benefit related to favorable audit reserve adjustments.</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</si>
  <si>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and contractual termination costs related to activities under the Company's formal restructuring programs.</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</si>
  <si>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</si>
  <si>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</si>
  <si>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</si>
  <si>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</si>
  <si>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</si>
  <si>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</si>
  <si>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</si>
  <si>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</si>
  <si>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</si>
  <si>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</si>
  <si>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</si>
  <si>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</si>
  <si>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</si>
  <si>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</si>
  <si>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</si>
  <si>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</si>
  <si>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RotaTeq</t>
  </si>
  <si>
    <t>Capvaxive</t>
  </si>
  <si>
    <t>Pneumovax 23</t>
  </si>
  <si>
    <t>Hospital Acute Care</t>
  </si>
  <si>
    <t>Bridion</t>
  </si>
  <si>
    <t>Prevymis</t>
  </si>
  <si>
    <t>Zerbaxa</t>
  </si>
  <si>
    <t>Dificid</t>
  </si>
  <si>
    <t>Cardiovascular</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</si>
  <si>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</si>
  <si>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</si>
  <si>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</si>
  <si>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Virology</t>
  </si>
  <si>
    <t>Lagevrio</t>
  </si>
  <si>
    <t>Isentress/Isentress HD</t>
  </si>
  <si>
    <t>Delstrigo</t>
  </si>
  <si>
    <t>Pifeltro</t>
  </si>
  <si>
    <t>Neuroscience</t>
  </si>
  <si>
    <t>Belsomra</t>
  </si>
  <si>
    <t>Immunology</t>
  </si>
  <si>
    <t>Simponi</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</si>
  <si>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</si>
  <si>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</si>
  <si>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</si>
  <si>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</si>
  <si>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</si>
  <si>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</si>
  <si>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</si>
  <si>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</si>
  <si>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</si>
  <si>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</si>
  <si>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</si>
  <si>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</si>
  <si>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</si>
  <si>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</si>
  <si>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$2,370 million and $3,370 million in the first, second and third quarter of 2025, respectively, and $3,424 million, $3,656 million and $3,675 million in the first, second and third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</si>
  <si>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</si>
  <si>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</si>
  <si>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$704 million and $703 million in the first, second and third quarter of 2025, respectively, and $745 million, $715 million and $592 million in the first, second and third quarter of 2024.</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</si>
  <si>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$44 million, $43 million and $214 million in the first, second and third quarter of 2025, respectively, and $38 million, $37 million and $39 million in the first, second and third quarter of 2024, respectively.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</si>
  <si>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$5 million and $11 million in the first, second and third quarter of 2025, respectively, and $61 million, $15 million and $15 million in the first, second and third quarter of 2024, respectively. </t>
    </r>
  </si>
  <si>
    <t>THIRD QUARTER 2025</t>
  </si>
  <si>
    <t>Table 3a</t>
  </si>
  <si>
    <t>Global</t>
  </si>
  <si>
    <t>U.S.</t>
  </si>
  <si>
    <t>International</t>
  </si>
  <si>
    <t>3Q 2025</t>
  </si>
  <si>
    <t>3Q 2024</t>
  </si>
  <si>
    <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</si>
  <si>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</si>
  <si>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</si>
  <si>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</si>
  <si>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$3,370 million and $3,675 million on a global basis in the third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</si>
  <si>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</si>
  <si>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$703 million and $592 million on a global basis in the third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</si>
  <si>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$214 million and $39 million on a global basis in the third quarter of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</si>
  <si>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$11 million and $15 million in the third quarter of 2025 and 2024, respectively. </t>
    </r>
  </si>
  <si>
    <t>SEPTEMBER YEAR-TO-DATE 2025</t>
  </si>
  <si>
    <t>Table 3b</t>
  </si>
  <si>
    <r>
      <rPr>
        <vertAlign val="superscript"/>
        <sz val="10"/>
        <color theme="1"/>
        <rFont val="Invention"/>
        <family val="2"/>
      </rPr>
      <t>(4)</t>
    </r>
    <r>
      <rPr>
        <sz val="10"/>
        <color theme="1"/>
        <rFont val="Invention"/>
        <family val="2"/>
      </rPr>
      <t xml:space="preserve"> Total Vaccines sales were $8,347 million and $10,755 million on a global basis for September YTD 2025 and 2024, respectively.</t>
    </r>
  </si>
  <si>
    <r>
      <rPr>
        <vertAlign val="superscript"/>
        <sz val="10"/>
        <color theme="1"/>
        <rFont val="Invention"/>
        <family val="2"/>
      </rPr>
      <t>(7)</t>
    </r>
    <r>
      <rPr>
        <sz val="10"/>
        <color theme="1"/>
        <rFont val="Invention"/>
        <family val="2"/>
      </rPr>
      <t xml:space="preserve"> Total Diabetes sales were $2,283 million and $2,053 million on a global basis for September YTD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</si>
  <si>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$301 million and $114 million on a global basis for September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</si>
  <si>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$111 million and $91 million on a global basis for September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</si>
  <si>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</si>
  <si>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</si>
  <si>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</si>
  <si>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</si>
  <si>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</si>
  <si>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</si>
  <si>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</si>
  <si>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</si>
  <si>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</si>
  <si>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</si>
  <si>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</si>
  <si>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</si>
  <si>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</si>
  <si>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</si>
  <si>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</si>
  <si>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$0 and $0 in the first, second and third quarter of 2025, respectively, and $1,253 million, $1,312 million, $517 million and $446 million in the first, second, third and fourth quarter of 2024,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</si>
</sst>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1">
    <font>
      <sz val="10"/>
      <name val="Times New Roman"/>
      <family val="1"/>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0" fontId="2" fillId="0" borderId="0"/>
    <xf numFmtId="0" fontId="4" fillId="0" borderId="0"/>
    <xf numFmtId="9" fontId="4" fillId="0" borderId="0" applyFont="0" applyFill="0" applyBorder="0" applyAlignment="0" applyProtection="0"/>
    <xf numFmtId="171" fontId="18" fillId="3" borderId="0" applyFill="0" applyProtection="0"/>
    <xf numFmtId="0" fontId="2" fillId="0" borderId="0"/>
    <xf numFmtId="171" fontId="18"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 fillId="0" borderId="0"/>
    <xf numFmtId="0" fontId="33" fillId="0" borderId="0"/>
    <xf numFmtId="0" fontId="1" fillId="0" borderId="0"/>
  </cellStyleXfs>
  <cellXfs count="310">
    <xf numFmtId="0" fontId="0" fillId="0" borderId="0" xfId="0"/>
    <xf numFmtId="0" fontId="2" fillId="0" borderId="0" xfId="1" applyAlignment="1">
      <alignment vertical="top"/>
    </xf>
    <xf numFmtId="0" fontId="6" fillId="0" borderId="0" xfId="1" applyFont="1" applyAlignment="1">
      <alignment vertical="top"/>
    </xf>
    <xf numFmtId="0" fontId="7" fillId="0" borderId="0" xfId="1" applyFont="1" applyAlignment="1">
      <alignment vertical="top"/>
    </xf>
    <xf numFmtId="0" fontId="8" fillId="0" borderId="2" xfId="1" applyFont="1" applyBorder="1" applyAlignment="1">
      <alignment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164" fontId="7" fillId="0" borderId="8" xfId="1" applyNumberFormat="1" applyFont="1" applyBorder="1" applyAlignment="1">
      <alignment horizontal="right" vertical="top"/>
    </xf>
    <xf numFmtId="164" fontId="7" fillId="0" borderId="2" xfId="1" applyNumberFormat="1" applyFont="1" applyBorder="1" applyAlignment="1">
      <alignment horizontal="right" vertical="top"/>
    </xf>
    <xf numFmtId="164" fontId="7" fillId="0" borderId="9" xfId="1" applyNumberFormat="1" applyFont="1" applyBorder="1" applyAlignment="1">
      <alignment horizontal="right" vertical="top"/>
    </xf>
    <xf numFmtId="165" fontId="7" fillId="0" borderId="2" xfId="1" applyNumberFormat="1" applyFont="1" applyBorder="1" applyAlignment="1">
      <alignment vertical="top"/>
    </xf>
    <xf numFmtId="165" fontId="10" fillId="0" borderId="2" xfId="1" applyNumberFormat="1" applyFont="1" applyBorder="1" applyAlignment="1">
      <alignment horizontal="right" vertical="top"/>
    </xf>
    <xf numFmtId="0" fontId="7" fillId="0" borderId="0" xfId="1" quotePrefix="1" applyFont="1" applyAlignment="1">
      <alignment horizontal="left" vertical="top"/>
    </xf>
    <xf numFmtId="166" fontId="7" fillId="0" borderId="2" xfId="1" applyNumberFormat="1" applyFont="1" applyBorder="1" applyAlignment="1">
      <alignment horizontal="right" vertical="top"/>
    </xf>
    <xf numFmtId="166" fontId="7" fillId="0" borderId="9" xfId="1" applyNumberFormat="1" applyFont="1" applyBorder="1" applyAlignment="1">
      <alignment horizontal="right" vertical="top"/>
    </xf>
    <xf numFmtId="0" fontId="4" fillId="0" borderId="0" xfId="2" applyAlignment="1">
      <alignment vertical="top"/>
    </xf>
    <xf numFmtId="0" fontId="7" fillId="0" borderId="0" xfId="1" applyFont="1" applyAlignment="1">
      <alignment horizontal="left" vertical="top"/>
    </xf>
    <xf numFmtId="0" fontId="7" fillId="0" borderId="0" xfId="1" applyFont="1" applyAlignment="1">
      <alignment vertical="top" wrapText="1"/>
    </xf>
    <xf numFmtId="167" fontId="7" fillId="0" borderId="2" xfId="1" applyNumberFormat="1" applyFont="1" applyBorder="1" applyAlignment="1">
      <alignment horizontal="right" vertical="top"/>
    </xf>
    <xf numFmtId="166" fontId="7" fillId="0" borderId="8" xfId="3" applyNumberFormat="1" applyFont="1" applyFill="1" applyBorder="1" applyAlignment="1">
      <alignment horizontal="right" vertical="top"/>
    </xf>
    <xf numFmtId="166" fontId="7" fillId="0" borderId="2" xfId="3" applyNumberFormat="1" applyFont="1" applyFill="1" applyBorder="1" applyAlignment="1">
      <alignment horizontal="right" vertical="top"/>
    </xf>
    <xf numFmtId="168" fontId="7" fillId="0" borderId="10" xfId="3" applyNumberFormat="1" applyFont="1" applyFill="1" applyBorder="1" applyAlignment="1">
      <alignment horizontal="right" vertical="top"/>
    </xf>
    <xf numFmtId="168" fontId="7" fillId="0" borderId="2" xfId="3" applyNumberFormat="1" applyFont="1" applyFill="1" applyBorder="1" applyAlignment="1">
      <alignment horizontal="right" vertical="top"/>
    </xf>
    <xf numFmtId="168" fontId="6" fillId="0" borderId="0" xfId="3" applyNumberFormat="1" applyFont="1" applyFill="1" applyBorder="1" applyAlignment="1">
      <alignment horizontal="right" vertical="top"/>
    </xf>
    <xf numFmtId="168" fontId="12" fillId="0" borderId="0" xfId="3" applyNumberFormat="1" applyFont="1" applyFill="1" applyBorder="1" applyAlignment="1">
      <alignment horizontal="right" vertical="top"/>
    </xf>
    <xf numFmtId="0" fontId="13" fillId="0" borderId="0" xfId="2" applyFont="1" applyAlignment="1">
      <alignment vertical="top"/>
    </xf>
    <xf numFmtId="0" fontId="2" fillId="0" borderId="0" xfId="1" applyAlignment="1">
      <alignment vertical="center"/>
    </xf>
    <xf numFmtId="0" fontId="7" fillId="0" borderId="0" xfId="1" applyFont="1" applyAlignment="1">
      <alignment horizontal="left" vertical="center"/>
    </xf>
    <xf numFmtId="0" fontId="14" fillId="0" borderId="0" xfId="1" applyFont="1" applyAlignment="1">
      <alignment horizontal="left" vertical="center" wrapText="1"/>
    </xf>
    <xf numFmtId="0" fontId="7"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left" vertical="center" wrapText="1"/>
    </xf>
    <xf numFmtId="0" fontId="12" fillId="0" borderId="0" xfId="1" applyFont="1" applyAlignment="1">
      <alignment horizontal="left" vertical="center"/>
    </xf>
    <xf numFmtId="0" fontId="5" fillId="0" borderId="0" xfId="1" applyFont="1" applyAlignment="1">
      <alignment horizontal="left" vertical="center"/>
    </xf>
    <xf numFmtId="37" fontId="5" fillId="0" borderId="0" xfId="1" applyNumberFormat="1" applyFont="1" applyAlignment="1">
      <alignment horizontal="left" vertical="center"/>
    </xf>
    <xf numFmtId="9" fontId="2" fillId="0" borderId="0" xfId="3" applyFont="1" applyAlignment="1">
      <alignment vertical="center"/>
    </xf>
    <xf numFmtId="5" fontId="12" fillId="0" borderId="0" xfId="1" applyNumberFormat="1" applyFont="1" applyAlignment="1">
      <alignment horizontal="left" vertical="center"/>
    </xf>
    <xf numFmtId="0" fontId="5" fillId="0" borderId="0" xfId="1" quotePrefix="1" applyFont="1" applyAlignment="1">
      <alignment horizontal="left" vertical="center"/>
    </xf>
    <xf numFmtId="5" fontId="16" fillId="0" borderId="0" xfId="1" applyNumberFormat="1" applyFont="1" applyAlignment="1">
      <alignment horizontal="left" vertical="center"/>
    </xf>
    <xf numFmtId="0" fontId="5" fillId="0" borderId="0" xfId="1" quotePrefix="1" applyFont="1" applyAlignment="1">
      <alignment horizontal="left" vertical="center" wrapText="1"/>
    </xf>
    <xf numFmtId="43" fontId="0" fillId="0" borderId="0" xfId="0" applyNumberFormat="1"/>
    <xf numFmtId="168" fontId="5" fillId="0" borderId="0" xfId="3" applyNumberFormat="1" applyFont="1" applyFill="1" applyBorder="1" applyAlignment="1">
      <alignment horizontal="left" vertical="center"/>
    </xf>
    <xf numFmtId="0" fontId="5" fillId="0" borderId="0" xfId="1" applyFont="1" applyAlignment="1">
      <alignment horizontal="left" vertical="top"/>
    </xf>
    <xf numFmtId="0" fontId="17" fillId="0" borderId="0" xfId="1" applyFont="1" applyAlignment="1">
      <alignment vertical="center"/>
    </xf>
    <xf numFmtId="0" fontId="7" fillId="0" borderId="0" xfId="1" applyFont="1" applyAlignment="1">
      <alignment vertical="center" wrapText="1"/>
    </xf>
    <xf numFmtId="171" fontId="3" fillId="0" borderId="0" xfId="4" applyFont="1" applyFill="1"/>
    <xf numFmtId="171" fontId="6" fillId="0" borderId="0" xfId="4" applyFont="1" applyFill="1"/>
    <xf numFmtId="171" fontId="6" fillId="0" borderId="0" xfId="4" applyFont="1" applyFill="1" applyAlignment="1">
      <alignment horizontal="centerContinuous"/>
    </xf>
    <xf numFmtId="171" fontId="19" fillId="0" borderId="0" xfId="4" applyFont="1" applyFill="1"/>
    <xf numFmtId="171" fontId="2" fillId="0" borderId="0" xfId="4" applyFont="1" applyFill="1"/>
    <xf numFmtId="0" fontId="2" fillId="0" borderId="0" xfId="5"/>
    <xf numFmtId="0" fontId="5" fillId="0" borderId="0" xfId="5" applyFont="1" applyAlignment="1">
      <alignment horizontal="right"/>
    </xf>
    <xf numFmtId="171" fontId="6" fillId="0" borderId="0" xfId="6" applyFont="1" applyAlignment="1">
      <alignment horizontal="center"/>
    </xf>
    <xf numFmtId="171" fontId="8" fillId="2" borderId="14" xfId="4" quotePrefix="1" applyFont="1" applyFill="1" applyBorder="1" applyAlignment="1">
      <alignment horizontal="center"/>
    </xf>
    <xf numFmtId="171" fontId="7" fillId="0" borderId="3" xfId="6" applyFont="1" applyBorder="1"/>
    <xf numFmtId="172" fontId="7" fillId="0" borderId="15" xfId="7" applyNumberFormat="1" applyFont="1" applyFill="1" applyBorder="1"/>
    <xf numFmtId="173" fontId="7" fillId="0" borderId="16" xfId="7" applyNumberFormat="1" applyFont="1" applyFill="1" applyBorder="1"/>
    <xf numFmtId="171" fontId="7" fillId="0" borderId="9" xfId="6" applyFont="1" applyBorder="1"/>
    <xf numFmtId="174" fontId="7" fillId="0" borderId="0" xfId="8" applyNumberFormat="1" applyFont="1" applyFill="1" applyBorder="1"/>
    <xf numFmtId="175" fontId="7" fillId="0" borderId="16" xfId="8" applyNumberFormat="1" applyFont="1" applyFill="1" applyBorder="1"/>
    <xf numFmtId="175" fontId="7" fillId="0" borderId="17" xfId="8" applyNumberFormat="1" applyFont="1" applyFill="1" applyBorder="1"/>
    <xf numFmtId="171" fontId="6" fillId="0" borderId="6" xfId="6" applyFont="1" applyBorder="1"/>
    <xf numFmtId="172" fontId="6" fillId="0" borderId="5" xfId="7" applyNumberFormat="1" applyFont="1" applyFill="1" applyBorder="1"/>
    <xf numFmtId="173" fontId="6" fillId="0" borderId="10" xfId="7" applyNumberFormat="1" applyFont="1" applyFill="1" applyBorder="1"/>
    <xf numFmtId="171" fontId="6" fillId="0" borderId="0" xfId="6" applyFont="1"/>
    <xf numFmtId="172" fontId="6" fillId="0" borderId="0" xfId="7" applyNumberFormat="1" applyFont="1" applyFill="1" applyBorder="1"/>
    <xf numFmtId="173" fontId="6" fillId="0" borderId="0" xfId="7" applyNumberFormat="1" applyFont="1" applyFill="1" applyBorder="1"/>
    <xf numFmtId="171" fontId="20" fillId="0" borderId="13" xfId="4" applyFont="1" applyFill="1" applyBorder="1"/>
    <xf numFmtId="0" fontId="4" fillId="0" borderId="0" xfId="2"/>
    <xf numFmtId="0" fontId="2" fillId="0" borderId="0" xfId="1" applyAlignment="1">
      <alignment horizontal="center" vertical="center"/>
    </xf>
    <xf numFmtId="0" fontId="7" fillId="0" borderId="0" xfId="1" applyFont="1" applyAlignment="1">
      <alignment vertical="center"/>
    </xf>
    <xf numFmtId="0" fontId="19" fillId="0" borderId="0" xfId="1" applyFont="1" applyAlignment="1">
      <alignment horizontal="center" vertical="center"/>
    </xf>
    <xf numFmtId="0" fontId="8" fillId="0" borderId="11" xfId="1" applyFont="1" applyBorder="1" applyAlignment="1">
      <alignment horizontal="center" vertical="center" wrapText="1"/>
    </xf>
    <xf numFmtId="0" fontId="14" fillId="0" borderId="0" xfId="1" applyFont="1" applyAlignment="1">
      <alignment horizontal="center" vertical="center" wrapText="1"/>
    </xf>
    <xf numFmtId="0" fontId="8" fillId="0" borderId="2" xfId="1" applyFont="1" applyBorder="1" applyAlignment="1">
      <alignment horizontal="center" vertical="center" wrapText="1"/>
    </xf>
    <xf numFmtId="0" fontId="9" fillId="0" borderId="2" xfId="1" applyFont="1" applyBorder="1" applyAlignment="1">
      <alignment horizontal="center" vertical="center" wrapText="1"/>
    </xf>
    <xf numFmtId="5" fontId="19" fillId="0" borderId="0" xfId="1" applyNumberFormat="1" applyFont="1" applyAlignment="1">
      <alignment vertical="center"/>
    </xf>
    <xf numFmtId="37" fontId="7" fillId="0" borderId="0" xfId="1" applyNumberFormat="1" applyFont="1" applyAlignment="1">
      <alignment vertical="center"/>
    </xf>
    <xf numFmtId="5" fontId="6" fillId="0" borderId="0" xfId="1" applyNumberFormat="1" applyFont="1" applyAlignment="1">
      <alignment vertical="center"/>
    </xf>
    <xf numFmtId="175" fontId="7" fillId="0" borderId="0" xfId="9" applyNumberFormat="1" applyFont="1" applyFill="1" applyBorder="1" applyAlignment="1">
      <alignment vertical="center"/>
    </xf>
    <xf numFmtId="166" fontId="7" fillId="0" borderId="0" xfId="3" applyNumberFormat="1" applyFont="1" applyFill="1" applyBorder="1" applyAlignment="1">
      <alignment horizontal="right" vertical="center"/>
    </xf>
    <xf numFmtId="169" fontId="7" fillId="0" borderId="0" xfId="3" applyNumberFormat="1" applyFont="1" applyFill="1" applyBorder="1" applyAlignment="1">
      <alignment horizontal="center" vertical="center"/>
    </xf>
    <xf numFmtId="169" fontId="7" fillId="0" borderId="0" xfId="3" applyNumberFormat="1" applyFont="1" applyFill="1" applyAlignment="1">
      <alignment vertical="center"/>
    </xf>
    <xf numFmtId="0" fontId="7" fillId="0" borderId="0" xfId="1" quotePrefix="1" applyFont="1" applyAlignment="1">
      <alignment horizontal="left" vertical="center"/>
    </xf>
    <xf numFmtId="168" fontId="7" fillId="0" borderId="0" xfId="3" applyNumberFormat="1" applyFont="1" applyFill="1" applyBorder="1" applyAlignment="1">
      <alignment vertical="center"/>
    </xf>
    <xf numFmtId="168" fontId="7" fillId="0" borderId="10" xfId="3" applyNumberFormat="1" applyFont="1" applyFill="1" applyBorder="1" applyAlignment="1">
      <alignment horizontal="righ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6" fillId="0" borderId="0" xfId="1" applyFont="1" applyAlignment="1">
      <alignmen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8" fillId="0" borderId="9" xfId="1" applyFont="1" applyBorder="1" applyAlignment="1">
      <alignment vertical="top" wrapText="1"/>
    </xf>
    <xf numFmtId="165" fontId="7" fillId="0" borderId="9" xfId="1" applyNumberFormat="1" applyFont="1" applyBorder="1" applyAlignment="1">
      <alignment vertical="top"/>
    </xf>
    <xf numFmtId="165" fontId="10" fillId="0" borderId="9" xfId="1" applyNumberFormat="1" applyFont="1" applyBorder="1" applyAlignment="1">
      <alignment horizontal="right" vertical="top"/>
    </xf>
    <xf numFmtId="166" fontId="7" fillId="0" borderId="9" xfId="3" applyNumberFormat="1" applyFont="1" applyFill="1" applyBorder="1" applyAlignment="1">
      <alignment horizontal="right" vertical="top"/>
    </xf>
    <xf numFmtId="168" fontId="7" fillId="0" borderId="9" xfId="3" applyNumberFormat="1" applyFont="1" applyFill="1" applyBorder="1" applyAlignment="1">
      <alignment horizontal="right" vertical="top"/>
    </xf>
    <xf numFmtId="166" fontId="7" fillId="0" borderId="2" xfId="3" applyNumberFormat="1" applyFont="1" applyFill="1" applyBorder="1" applyAlignment="1">
      <alignment horizontal="right" vertical="center"/>
    </xf>
    <xf numFmtId="168" fontId="5" fillId="0" borderId="0" xfId="3" applyNumberFormat="1" applyFont="1" applyFill="1" applyBorder="1" applyAlignment="1">
      <alignment vertical="top"/>
    </xf>
    <xf numFmtId="168" fontId="6" fillId="0" borderId="0" xfId="3" applyNumberFormat="1" applyFont="1" applyFill="1" applyBorder="1" applyAlignment="1">
      <alignment horizontal="center" vertical="top"/>
    </xf>
    <xf numFmtId="168" fontId="12" fillId="0" borderId="12" xfId="3" applyNumberFormat="1" applyFont="1" applyFill="1" applyBorder="1" applyAlignment="1">
      <alignment horizontal="right" vertical="center"/>
    </xf>
    <xf numFmtId="168" fontId="5" fillId="0" borderId="12" xfId="3" applyNumberFormat="1" applyFont="1" applyFill="1" applyBorder="1" applyAlignment="1">
      <alignment horizontal="right" vertical="center"/>
    </xf>
    <xf numFmtId="166" fontId="5" fillId="0" borderId="0" xfId="1" quotePrefix="1" applyNumberFormat="1" applyFont="1" applyAlignment="1">
      <alignment horizontal="left" vertical="center"/>
    </xf>
    <xf numFmtId="169" fontId="5" fillId="0" borderId="0" xfId="1" applyNumberFormat="1" applyFont="1" applyAlignment="1">
      <alignment horizontal="left" vertical="center"/>
    </xf>
    <xf numFmtId="166" fontId="5" fillId="0" borderId="0" xfId="1" applyNumberFormat="1" applyFont="1" applyAlignment="1">
      <alignment horizontal="left" vertical="center"/>
    </xf>
    <xf numFmtId="0" fontId="15" fillId="0" borderId="0" xfId="1" quotePrefix="1" applyFont="1" applyAlignment="1">
      <alignment horizontal="left" vertical="center"/>
    </xf>
    <xf numFmtId="169" fontId="16" fillId="0" borderId="0" xfId="1" applyNumberFormat="1" applyFont="1" applyAlignment="1">
      <alignment horizontal="left" vertical="center"/>
    </xf>
    <xf numFmtId="170" fontId="5" fillId="0" borderId="0" xfId="1" quotePrefix="1" applyNumberFormat="1" applyFont="1" applyAlignment="1">
      <alignment horizontal="left" vertical="center"/>
    </xf>
    <xf numFmtId="164" fontId="7" fillId="4" borderId="8" xfId="1" applyNumberFormat="1" applyFont="1" applyFill="1" applyBorder="1" applyAlignment="1">
      <alignment horizontal="right" vertical="center"/>
    </xf>
    <xf numFmtId="164" fontId="7" fillId="4" borderId="2" xfId="1" applyNumberFormat="1" applyFont="1" applyFill="1" applyBorder="1" applyAlignment="1">
      <alignment horizontal="right" vertical="center"/>
    </xf>
    <xf numFmtId="0" fontId="7" fillId="4" borderId="0" xfId="1" applyFont="1" applyFill="1" applyAlignment="1">
      <alignment vertical="center"/>
    </xf>
    <xf numFmtId="165" fontId="7" fillId="4" borderId="2" xfId="1" applyNumberFormat="1" applyFont="1" applyFill="1" applyBorder="1" applyAlignment="1">
      <alignment vertical="center"/>
    </xf>
    <xf numFmtId="164" fontId="7" fillId="4" borderId="2" xfId="1" applyNumberFormat="1" applyFont="1" applyFill="1" applyBorder="1" applyAlignment="1">
      <alignment vertical="center"/>
    </xf>
    <xf numFmtId="165" fontId="10" fillId="4" borderId="2" xfId="1" applyNumberFormat="1" applyFont="1" applyFill="1" applyBorder="1" applyAlignment="1">
      <alignment horizontal="right" vertical="center"/>
    </xf>
    <xf numFmtId="164" fontId="10" fillId="4" borderId="2" xfId="1" applyNumberFormat="1" applyFont="1" applyFill="1" applyBorder="1" applyAlignment="1">
      <alignment horizontal="right" vertical="center"/>
    </xf>
    <xf numFmtId="166" fontId="7" fillId="4" borderId="2" xfId="1" applyNumberFormat="1" applyFont="1" applyFill="1" applyBorder="1" applyAlignment="1">
      <alignment horizontal="right" vertical="center"/>
    </xf>
    <xf numFmtId="37" fontId="7" fillId="4" borderId="2" xfId="1" applyNumberFormat="1" applyFont="1" applyFill="1" applyBorder="1" applyAlignment="1">
      <alignment horizontal="right" vertical="center"/>
    </xf>
    <xf numFmtId="0" fontId="7" fillId="4" borderId="0" xfId="1" applyFont="1" applyFill="1" applyAlignment="1">
      <alignment horizontal="right" vertical="center"/>
    </xf>
    <xf numFmtId="37" fontId="7" fillId="4" borderId="2" xfId="1" applyNumberFormat="1" applyFont="1" applyFill="1" applyBorder="1" applyAlignment="1">
      <alignment horizontal="right"/>
    </xf>
    <xf numFmtId="164" fontId="7" fillId="4" borderId="2" xfId="1" applyNumberFormat="1" applyFont="1" applyFill="1" applyBorder="1" applyAlignment="1">
      <alignment horizontal="right"/>
    </xf>
    <xf numFmtId="166" fontId="7" fillId="4" borderId="2" xfId="1" applyNumberFormat="1" applyFont="1" applyFill="1" applyBorder="1" applyAlignment="1">
      <alignment horizontal="right" vertical="top"/>
    </xf>
    <xf numFmtId="166" fontId="12" fillId="4" borderId="2" xfId="1" quotePrefix="1" applyNumberFormat="1" applyFont="1" applyFill="1" applyBorder="1" applyAlignment="1">
      <alignment horizontal="left" vertical="center"/>
    </xf>
    <xf numFmtId="173" fontId="7" fillId="4" borderId="2" xfId="10" applyNumberFormat="1" applyFont="1" applyFill="1" applyBorder="1" applyAlignment="1">
      <alignment horizontal="right" vertical="center"/>
    </xf>
    <xf numFmtId="167" fontId="7" fillId="4" borderId="10" xfId="1" applyNumberFormat="1" applyFont="1" applyFill="1" applyBorder="1" applyAlignment="1">
      <alignment horizontal="right" vertical="center"/>
    </xf>
    <xf numFmtId="173" fontId="7" fillId="0" borderId="2" xfId="10" applyNumberFormat="1" applyFont="1" applyBorder="1" applyAlignment="1">
      <alignment horizontal="right" vertical="top"/>
    </xf>
    <xf numFmtId="167" fontId="7" fillId="0" borderId="10" xfId="1" applyNumberFormat="1" applyFont="1" applyBorder="1" applyAlignment="1">
      <alignment horizontal="right" vertical="top"/>
    </xf>
    <xf numFmtId="166" fontId="5" fillId="4" borderId="0" xfId="1" applyNumberFormat="1" applyFont="1" applyFill="1" applyAlignment="1">
      <alignment horizontal="left" vertical="center"/>
    </xf>
    <xf numFmtId="166" fontId="5" fillId="4" borderId="0" xfId="1" quotePrefix="1" applyNumberFormat="1" applyFont="1" applyFill="1" applyAlignment="1">
      <alignment horizontal="left" vertical="center"/>
    </xf>
    <xf numFmtId="166" fontId="7" fillId="4" borderId="2" xfId="3" applyNumberFormat="1" applyFont="1" applyFill="1" applyBorder="1" applyAlignment="1">
      <alignment horizontal="right" vertical="center"/>
    </xf>
    <xf numFmtId="166" fontId="7" fillId="4" borderId="8" xfId="3" applyNumberFormat="1" applyFont="1" applyFill="1" applyBorder="1" applyAlignment="1">
      <alignment horizontal="right" vertical="top"/>
    </xf>
    <xf numFmtId="168" fontId="7" fillId="4" borderId="10" xfId="3" applyNumberFormat="1" applyFont="1" applyFill="1" applyBorder="1" applyAlignment="1">
      <alignment horizontal="right" vertical="top"/>
    </xf>
    <xf numFmtId="168" fontId="12" fillId="4" borderId="12" xfId="3" applyNumberFormat="1" applyFont="1" applyFill="1" applyBorder="1" applyAlignment="1">
      <alignment horizontal="right" vertical="center"/>
    </xf>
    <xf numFmtId="164" fontId="7" fillId="0" borderId="5" xfId="1" applyNumberFormat="1" applyFont="1" applyBorder="1" applyAlignment="1">
      <alignment horizontal="right" vertical="center"/>
    </xf>
    <xf numFmtId="0" fontId="7" fillId="4" borderId="0" xfId="1" quotePrefix="1" applyFont="1" applyFill="1" applyAlignment="1">
      <alignment horizontal="left" vertical="top"/>
    </xf>
    <xf numFmtId="166" fontId="7" fillId="0" borderId="2" xfId="1" applyNumberFormat="1" applyFont="1" applyBorder="1" applyAlignment="1">
      <alignment horizontal="right" vertical="center"/>
    </xf>
    <xf numFmtId="173" fontId="7" fillId="0" borderId="2" xfId="10" applyNumberFormat="1" applyFont="1" applyFill="1" applyBorder="1" applyAlignment="1">
      <alignment horizontal="right" vertical="center"/>
    </xf>
    <xf numFmtId="173" fontId="7" fillId="0" borderId="2" xfId="10" applyNumberFormat="1" applyFont="1" applyFill="1" applyBorder="1" applyAlignment="1">
      <alignment horizontal="right" vertical="top"/>
    </xf>
    <xf numFmtId="0" fontId="3" fillId="0" borderId="0" xfId="0" applyFont="1" applyAlignment="1">
      <alignment horizontal="center"/>
    </xf>
    <xf numFmtId="0" fontId="0" fillId="0" borderId="0" xfId="0" applyAlignment="1">
      <alignment vertical="top"/>
    </xf>
    <xf numFmtId="164" fontId="12" fillId="0" borderId="8" xfId="1" quotePrefix="1" applyNumberFormat="1" applyFont="1" applyBorder="1" applyAlignment="1">
      <alignment horizontal="left" vertical="center"/>
    </xf>
    <xf numFmtId="166" fontId="12" fillId="0" borderId="2" xfId="1" quotePrefix="1" applyNumberFormat="1" applyFont="1" applyBorder="1" applyAlignment="1">
      <alignment horizontal="left" vertical="center"/>
    </xf>
    <xf numFmtId="5" fontId="5" fillId="0" borderId="0" xfId="1" applyNumberFormat="1" applyFont="1" applyAlignment="1">
      <alignment horizontal="left" vertical="center"/>
    </xf>
    <xf numFmtId="166" fontId="12" fillId="0" borderId="9" xfId="1" quotePrefix="1" applyNumberFormat="1" applyFont="1" applyBorder="1" applyAlignment="1">
      <alignment horizontal="left" vertical="center"/>
    </xf>
    <xf numFmtId="44" fontId="12" fillId="0" borderId="10" xfId="1" quotePrefix="1" applyNumberFormat="1" applyFont="1" applyBorder="1" applyAlignment="1">
      <alignment horizontal="left" vertical="center"/>
    </xf>
    <xf numFmtId="44" fontId="12" fillId="0" borderId="0" xfId="1" quotePrefix="1" applyNumberFormat="1" applyFont="1" applyAlignment="1">
      <alignment horizontal="left" vertical="center"/>
    </xf>
    <xf numFmtId="0" fontId="26" fillId="0" borderId="0" xfId="1" applyFont="1" applyAlignment="1">
      <alignment vertical="center"/>
    </xf>
    <xf numFmtId="0" fontId="7" fillId="0" borderId="0" xfId="0" applyFont="1" applyAlignment="1">
      <alignment vertical="center" wrapText="1"/>
    </xf>
    <xf numFmtId="0" fontId="26" fillId="0" borderId="0" xfId="1" applyFont="1" applyAlignment="1">
      <alignment vertical="center" wrapText="1"/>
    </xf>
    <xf numFmtId="0" fontId="3" fillId="0" borderId="0" xfId="1" applyFont="1" applyAlignment="1">
      <alignment horizontal="center" vertical="top"/>
    </xf>
    <xf numFmtId="0" fontId="15" fillId="4" borderId="0" xfId="1" quotePrefix="1" applyFont="1" applyFill="1" applyAlignment="1">
      <alignment horizontal="left" vertical="center"/>
    </xf>
    <xf numFmtId="170" fontId="5" fillId="4" borderId="0" xfId="1" quotePrefix="1" applyNumberFormat="1" applyFont="1" applyFill="1" applyAlignment="1">
      <alignment horizontal="left" vertical="center"/>
    </xf>
    <xf numFmtId="2" fontId="16" fillId="4" borderId="0" xfId="1" applyNumberFormat="1" applyFont="1" applyFill="1" applyAlignment="1">
      <alignment horizontal="right" vertical="center"/>
    </xf>
    <xf numFmtId="2" fontId="5" fillId="4" borderId="0" xfId="1" quotePrefix="1" applyNumberFormat="1" applyFont="1" applyFill="1" applyAlignment="1">
      <alignment horizontal="right" vertical="center"/>
    </xf>
    <xf numFmtId="0" fontId="5" fillId="4" borderId="0" xfId="1" quotePrefix="1" applyFont="1" applyFill="1" applyAlignment="1">
      <alignment horizontal="left" vertical="center"/>
    </xf>
    <xf numFmtId="164" fontId="5" fillId="4" borderId="8" xfId="1" quotePrefix="1" applyNumberFormat="1" applyFont="1" applyFill="1" applyBorder="1" applyAlignment="1">
      <alignment horizontal="left" vertical="center"/>
    </xf>
    <xf numFmtId="166" fontId="5" fillId="4" borderId="2" xfId="1" quotePrefix="1" applyNumberFormat="1" applyFont="1" applyFill="1" applyBorder="1" applyAlignment="1">
      <alignment horizontal="left" vertical="center"/>
    </xf>
    <xf numFmtId="44" fontId="5" fillId="4" borderId="10" xfId="1" quotePrefix="1" applyNumberFormat="1" applyFont="1" applyFill="1" applyBorder="1" applyAlignment="1">
      <alignment horizontal="left" vertical="center"/>
    </xf>
    <xf numFmtId="44" fontId="5" fillId="4" borderId="0" xfId="1" quotePrefix="1" applyNumberFormat="1" applyFont="1" applyFill="1" applyAlignment="1">
      <alignment horizontal="left" vertical="center"/>
    </xf>
    <xf numFmtId="168" fontId="5" fillId="4" borderId="12" xfId="3" applyNumberFormat="1" applyFont="1" applyFill="1" applyBorder="1" applyAlignment="1">
      <alignment horizontal="right" vertical="center"/>
    </xf>
    <xf numFmtId="0" fontId="26" fillId="4" borderId="0" xfId="1" applyFont="1" applyFill="1" applyAlignment="1">
      <alignment vertical="center"/>
    </xf>
    <xf numFmtId="164" fontId="7" fillId="0" borderId="2" xfId="1" applyNumberFormat="1" applyFont="1" applyBorder="1" applyAlignment="1">
      <alignment horizontal="right" vertical="center"/>
    </xf>
    <xf numFmtId="164" fontId="7" fillId="0" borderId="2" xfId="1" applyNumberFormat="1" applyFont="1" applyBorder="1" applyAlignment="1">
      <alignment vertical="center"/>
    </xf>
    <xf numFmtId="164" fontId="10" fillId="0" borderId="2" xfId="1" applyNumberFormat="1" applyFont="1" applyBorder="1" applyAlignment="1">
      <alignment horizontal="right" vertical="center"/>
    </xf>
    <xf numFmtId="37" fontId="7" fillId="0" borderId="2" xfId="1" applyNumberFormat="1" applyFont="1" applyBorder="1" applyAlignment="1">
      <alignment horizontal="right" vertical="center"/>
    </xf>
    <xf numFmtId="37" fontId="7" fillId="0" borderId="2" xfId="1" applyNumberFormat="1" applyFont="1" applyBorder="1" applyAlignment="1">
      <alignment horizontal="right"/>
    </xf>
    <xf numFmtId="164" fontId="7" fillId="0" borderId="2" xfId="1" applyNumberFormat="1" applyFont="1" applyBorder="1" applyAlignment="1">
      <alignment horizontal="right"/>
    </xf>
    <xf numFmtId="164" fontId="7" fillId="0" borderId="10" xfId="1" applyNumberFormat="1" applyFont="1" applyBorder="1" applyAlignment="1">
      <alignment horizontal="right"/>
    </xf>
    <xf numFmtId="166" fontId="7" fillId="4" borderId="8" xfId="3" applyNumberFormat="1" applyFont="1" applyFill="1" applyBorder="1" applyAlignment="1">
      <alignment horizontal="right" vertical="center"/>
    </xf>
    <xf numFmtId="166" fontId="7" fillId="0" borderId="8" xfId="3" applyNumberFormat="1" applyFont="1" applyFill="1" applyBorder="1" applyAlignment="1">
      <alignment horizontal="right" vertical="center"/>
    </xf>
    <xf numFmtId="168" fontId="7" fillId="4" borderId="10" xfId="3" applyNumberFormat="1" applyFont="1" applyFill="1" applyBorder="1" applyAlignment="1">
      <alignment horizontal="right" vertical="center"/>
    </xf>
    <xf numFmtId="166" fontId="5" fillId="4" borderId="2" xfId="1" quotePrefix="1" applyNumberFormat="1" applyFont="1" applyFill="1" applyBorder="1" applyAlignment="1">
      <alignment horizontal="right" vertical="center"/>
    </xf>
    <xf numFmtId="44" fontId="5" fillId="0" borderId="0" xfId="1" quotePrefix="1" applyNumberFormat="1" applyFont="1" applyAlignment="1">
      <alignment horizontal="left" vertical="center"/>
    </xf>
    <xf numFmtId="0" fontId="0" fillId="4" borderId="0" xfId="0" applyFill="1"/>
    <xf numFmtId="164" fontId="5" fillId="0" borderId="8" xfId="1" quotePrefix="1" applyNumberFormat="1" applyFont="1" applyBorder="1" applyAlignment="1">
      <alignment horizontal="left" vertical="center"/>
    </xf>
    <xf numFmtId="166" fontId="5" fillId="0" borderId="2" xfId="1" quotePrefix="1" applyNumberFormat="1" applyFont="1" applyBorder="1" applyAlignment="1">
      <alignment horizontal="left" vertical="center"/>
    </xf>
    <xf numFmtId="39" fontId="5" fillId="4" borderId="0" xfId="1" quotePrefix="1" applyNumberFormat="1" applyFont="1" applyFill="1" applyAlignment="1">
      <alignment horizontal="right" vertical="center"/>
    </xf>
    <xf numFmtId="44" fontId="5" fillId="0" borderId="10" xfId="1" quotePrefix="1" applyNumberFormat="1" applyFont="1" applyBorder="1" applyAlignment="1">
      <alignment horizontal="left" vertical="center"/>
    </xf>
    <xf numFmtId="43" fontId="5" fillId="0" borderId="0" xfId="1" applyNumberFormat="1" applyFont="1" applyAlignment="1">
      <alignment horizontal="left" vertical="center"/>
    </xf>
    <xf numFmtId="171" fontId="8" fillId="2" borderId="14" xfId="4" quotePrefix="1" applyFont="1" applyFill="1" applyBorder="1" applyAlignment="1">
      <alignment horizontal="center" wrapText="1"/>
    </xf>
    <xf numFmtId="175" fontId="7" fillId="4" borderId="17" xfId="8" applyNumberFormat="1" applyFont="1" applyFill="1" applyBorder="1"/>
    <xf numFmtId="0" fontId="2" fillId="4" borderId="0" xfId="1" applyFill="1" applyAlignment="1">
      <alignment vertical="center"/>
    </xf>
    <xf numFmtId="0" fontId="5" fillId="0" borderId="0" xfId="1" quotePrefix="1" applyFont="1" applyAlignment="1">
      <alignment horizontal="left" vertical="top" wrapText="1"/>
    </xf>
    <xf numFmtId="39" fontId="16" fillId="4" borderId="0" xfId="1" applyNumberFormat="1" applyFont="1" applyFill="1" applyAlignment="1">
      <alignment horizontal="right" vertical="center"/>
    </xf>
    <xf numFmtId="170" fontId="5" fillId="4" borderId="0" xfId="1" quotePrefix="1" applyNumberFormat="1" applyFont="1" applyFill="1" applyAlignment="1">
      <alignment horizontal="right" vertical="center"/>
    </xf>
    <xf numFmtId="9" fontId="7" fillId="4" borderId="8" xfId="1" applyNumberFormat="1" applyFont="1" applyFill="1" applyBorder="1" applyAlignment="1">
      <alignment horizontal="center" vertical="center"/>
    </xf>
    <xf numFmtId="9" fontId="7" fillId="4" borderId="2" xfId="3" applyFont="1" applyFill="1" applyBorder="1" applyAlignment="1">
      <alignment horizontal="center" vertical="center"/>
    </xf>
    <xf numFmtId="5" fontId="10" fillId="4" borderId="2" xfId="1" applyNumberFormat="1" applyFont="1" applyFill="1" applyBorder="1" applyAlignment="1">
      <alignment horizontal="center" vertical="center"/>
    </xf>
    <xf numFmtId="9" fontId="7" fillId="4" borderId="2" xfId="1" applyNumberFormat="1" applyFont="1" applyFill="1" applyBorder="1" applyAlignment="1">
      <alignment horizontal="center" vertical="center"/>
    </xf>
    <xf numFmtId="9" fontId="7" fillId="4" borderId="10" xfId="1" applyNumberFormat="1" applyFont="1" applyFill="1" applyBorder="1" applyAlignment="1">
      <alignment horizontal="center" vertical="center"/>
    </xf>
    <xf numFmtId="9" fontId="7" fillId="4" borderId="8" xfId="1" applyNumberFormat="1" applyFont="1" applyFill="1" applyBorder="1" applyAlignment="1">
      <alignment horizontal="center" vertical="top"/>
    </xf>
    <xf numFmtId="9" fontId="7" fillId="4" borderId="2" xfId="3" applyFont="1" applyFill="1" applyBorder="1" applyAlignment="1">
      <alignment horizontal="center" vertical="top"/>
    </xf>
    <xf numFmtId="5" fontId="10" fillId="4" borderId="2" xfId="1" applyNumberFormat="1" applyFont="1" applyFill="1" applyBorder="1" applyAlignment="1">
      <alignment horizontal="center" vertical="top"/>
    </xf>
    <xf numFmtId="9" fontId="7" fillId="4" borderId="2" xfId="1" applyNumberFormat="1" applyFont="1" applyFill="1" applyBorder="1" applyAlignment="1">
      <alignment horizontal="center" vertical="top"/>
    </xf>
    <xf numFmtId="0" fontId="2" fillId="4" borderId="2" xfId="1" applyFill="1" applyBorder="1" applyAlignment="1">
      <alignment vertical="top"/>
    </xf>
    <xf numFmtId="9" fontId="7" fillId="4" borderId="10" xfId="1" applyNumberFormat="1" applyFont="1" applyFill="1" applyBorder="1" applyAlignment="1">
      <alignment horizontal="center" vertical="top"/>
    </xf>
    <xf numFmtId="0" fontId="28" fillId="0" borderId="0" xfId="11" applyFont="1" applyAlignment="1">
      <alignment horizontal="centerContinuous"/>
    </xf>
    <xf numFmtId="0" fontId="1" fillId="0" borderId="0" xfId="11"/>
    <xf numFmtId="0" fontId="29" fillId="5" borderId="12" xfId="11" applyFont="1" applyFill="1" applyBorder="1" applyAlignment="1">
      <alignment horizontal="centerContinuous"/>
    </xf>
    <xf numFmtId="0" fontId="29" fillId="5" borderId="12" xfId="11" applyFont="1" applyFill="1" applyBorder="1" applyAlignment="1">
      <alignment horizontal="center"/>
    </xf>
    <xf numFmtId="0" fontId="30" fillId="0" borderId="0" xfId="11" applyFont="1"/>
    <xf numFmtId="176" fontId="30" fillId="6" borderId="12" xfId="11" applyNumberFormat="1" applyFont="1" applyFill="1" applyBorder="1" applyAlignment="1">
      <alignment horizontal="right"/>
    </xf>
    <xf numFmtId="176" fontId="30" fillId="7" borderId="12" xfId="11" applyNumberFormat="1" applyFont="1" applyFill="1" applyBorder="1" applyAlignment="1">
      <alignment horizontal="right"/>
    </xf>
    <xf numFmtId="177" fontId="30" fillId="8" borderId="12" xfId="11" applyNumberFormat="1" applyFont="1" applyFill="1" applyBorder="1" applyAlignment="1">
      <alignment horizontal="right"/>
    </xf>
    <xf numFmtId="0" fontId="1" fillId="0" borderId="0" xfId="11" applyAlignment="1">
      <alignment horizontal="right"/>
    </xf>
    <xf numFmtId="0" fontId="32" fillId="0" borderId="0" xfId="11" applyFont="1" applyAlignment="1">
      <alignment horizontal="left" indent="1"/>
    </xf>
    <xf numFmtId="178" fontId="30" fillId="6" borderId="2" xfId="11" applyNumberFormat="1" applyFont="1" applyFill="1" applyBorder="1" applyAlignment="1">
      <alignment horizontal="right"/>
    </xf>
    <xf numFmtId="178" fontId="30" fillId="7" borderId="2" xfId="11" applyNumberFormat="1" applyFont="1" applyFill="1" applyBorder="1" applyAlignment="1">
      <alignment horizontal="right"/>
    </xf>
    <xf numFmtId="177" fontId="30" fillId="8" borderId="2" xfId="11" applyNumberFormat="1" applyFont="1" applyFill="1" applyBorder="1" applyAlignment="1">
      <alignment horizontal="right"/>
    </xf>
    <xf numFmtId="0" fontId="32" fillId="0" borderId="0" xfId="12" applyFont="1" applyAlignment="1">
      <alignment horizontal="left" vertical="center" indent="2"/>
    </xf>
    <xf numFmtId="0" fontId="1" fillId="6" borderId="2" xfId="11" applyFill="1" applyBorder="1"/>
    <xf numFmtId="0" fontId="1" fillId="7" borderId="2" xfId="11" applyFill="1" applyBorder="1"/>
    <xf numFmtId="0" fontId="1" fillId="8" borderId="2" xfId="11" applyFill="1" applyBorder="1" applyAlignment="1">
      <alignment horizontal="right"/>
    </xf>
    <xf numFmtId="0" fontId="34" fillId="0" borderId="0" xfId="12" applyFont="1" applyAlignment="1">
      <alignment horizontal="left" vertical="center" indent="4"/>
    </xf>
    <xf numFmtId="178" fontId="1" fillId="6" borderId="2" xfId="11" applyNumberFormat="1" applyFill="1" applyBorder="1" applyAlignment="1">
      <alignment horizontal="right"/>
    </xf>
    <xf numFmtId="178" fontId="1" fillId="7" borderId="2" xfId="11" applyNumberFormat="1" applyFill="1" applyBorder="1" applyAlignment="1">
      <alignment horizontal="right"/>
    </xf>
    <xf numFmtId="177" fontId="1" fillId="8" borderId="2" xfId="11" applyNumberFormat="1" applyFill="1" applyBorder="1" applyAlignment="1">
      <alignment horizontal="right"/>
    </xf>
    <xf numFmtId="0" fontId="34" fillId="0" borderId="0" xfId="11" applyFont="1" applyAlignment="1">
      <alignment horizontal="left" vertical="center" indent="4"/>
    </xf>
    <xf numFmtId="0" fontId="30" fillId="0" borderId="0" xfId="11" applyFont="1" applyAlignment="1">
      <alignment horizontal="left" indent="2"/>
    </xf>
    <xf numFmtId="178" fontId="1" fillId="6" borderId="2" xfId="11" applyNumberFormat="1" applyFill="1" applyBorder="1"/>
    <xf numFmtId="178" fontId="1" fillId="7" borderId="2" xfId="11" applyNumberFormat="1" applyFill="1" applyBorder="1"/>
    <xf numFmtId="0" fontId="30" fillId="0" borderId="0" xfId="11" applyFont="1" applyAlignment="1">
      <alignment horizontal="right"/>
    </xf>
    <xf numFmtId="0" fontId="34" fillId="0" borderId="0" xfId="12" applyFont="1" applyAlignment="1">
      <alignment horizontal="left" vertical="center" indent="2"/>
    </xf>
    <xf numFmtId="0" fontId="30" fillId="0" borderId="0" xfId="11" applyFont="1" applyAlignment="1">
      <alignment horizontal="left" indent="1"/>
    </xf>
    <xf numFmtId="178" fontId="30" fillId="6" borderId="10" xfId="11" applyNumberFormat="1" applyFont="1" applyFill="1" applyBorder="1" applyAlignment="1">
      <alignment horizontal="right"/>
    </xf>
    <xf numFmtId="178" fontId="30" fillId="7" borderId="10" xfId="11" applyNumberFormat="1" applyFont="1" applyFill="1" applyBorder="1" applyAlignment="1">
      <alignment horizontal="right"/>
    </xf>
    <xf numFmtId="177" fontId="30" fillId="8" borderId="10" xfId="11" applyNumberFormat="1" applyFont="1" applyFill="1" applyBorder="1" applyAlignment="1">
      <alignment horizontal="right"/>
    </xf>
    <xf numFmtId="178" fontId="1" fillId="0" borderId="0" xfId="11" applyNumberFormat="1"/>
    <xf numFmtId="0" fontId="36" fillId="0" borderId="0" xfId="11" quotePrefix="1" applyFont="1" applyAlignment="1">
      <alignment wrapText="1"/>
    </xf>
    <xf numFmtId="178" fontId="36" fillId="0" borderId="0" xfId="11" applyNumberFormat="1" applyFont="1" applyAlignment="1">
      <alignment wrapText="1"/>
    </xf>
    <xf numFmtId="0" fontId="36" fillId="0" borderId="0" xfId="11" applyFont="1" applyAlignment="1">
      <alignment wrapText="1"/>
    </xf>
    <xf numFmtId="0" fontId="36" fillId="0" borderId="0" xfId="11" quotePrefix="1" applyFont="1"/>
    <xf numFmtId="0" fontId="36" fillId="0" borderId="0" xfId="11" applyFont="1" applyAlignment="1">
      <alignment vertical="center" wrapText="1"/>
    </xf>
    <xf numFmtId="0" fontId="1" fillId="0" borderId="0" xfId="11" applyAlignment="1">
      <alignment vertical="center"/>
    </xf>
    <xf numFmtId="176" fontId="30" fillId="0" borderId="12" xfId="11" applyNumberFormat="1" applyFont="1" applyBorder="1" applyAlignment="1">
      <alignment horizontal="right"/>
    </xf>
    <xf numFmtId="177" fontId="30" fillId="0" borderId="12" xfId="11" applyNumberFormat="1" applyFont="1" applyBorder="1" applyAlignment="1">
      <alignment horizontal="right"/>
    </xf>
    <xf numFmtId="178" fontId="30" fillId="0" borderId="2" xfId="11" applyNumberFormat="1" applyFont="1" applyBorder="1" applyAlignment="1">
      <alignment horizontal="right"/>
    </xf>
    <xf numFmtId="177" fontId="30" fillId="0" borderId="2" xfId="11" applyNumberFormat="1" applyFont="1" applyBorder="1" applyAlignment="1">
      <alignment horizontal="right"/>
    </xf>
    <xf numFmtId="0" fontId="1" fillId="0" borderId="2" xfId="11" applyBorder="1"/>
    <xf numFmtId="0" fontId="1" fillId="0" borderId="2" xfId="11" applyBorder="1" applyAlignment="1">
      <alignment horizontal="right"/>
    </xf>
    <xf numFmtId="178" fontId="1" fillId="0" borderId="2" xfId="11" applyNumberFormat="1" applyBorder="1" applyAlignment="1">
      <alignment horizontal="right"/>
    </xf>
    <xf numFmtId="177" fontId="1" fillId="0" borderId="2" xfId="11" applyNumberFormat="1" applyBorder="1" applyAlignment="1">
      <alignment horizontal="right"/>
    </xf>
    <xf numFmtId="178" fontId="1" fillId="0" borderId="2" xfId="11" applyNumberFormat="1" applyBorder="1"/>
    <xf numFmtId="178" fontId="30" fillId="0" borderId="10" xfId="11" applyNumberFormat="1" applyFont="1" applyBorder="1" applyAlignment="1">
      <alignment horizontal="right"/>
    </xf>
    <xf numFmtId="177" fontId="30" fillId="0" borderId="10" xfId="11" applyNumberFormat="1" applyFont="1" applyBorder="1" applyAlignment="1">
      <alignment horizontal="right"/>
    </xf>
    <xf numFmtId="0" fontId="29" fillId="5" borderId="12" xfId="11" applyFont="1" applyFill="1" applyBorder="1" applyAlignment="1">
      <alignment horizontal="center" wrapText="1"/>
    </xf>
    <xf numFmtId="0" fontId="1" fillId="0" borderId="0" xfId="11" applyAlignment="1">
      <alignment wrapText="1"/>
    </xf>
    <xf numFmtId="0" fontId="28" fillId="0" borderId="0" xfId="13" applyFont="1" applyAlignment="1">
      <alignment horizontal="centerContinuous"/>
    </xf>
    <xf numFmtId="0" fontId="1" fillId="0" borderId="0" xfId="13"/>
    <xf numFmtId="0" fontId="29" fillId="5" borderId="12" xfId="13" applyFont="1" applyFill="1" applyBorder="1" applyAlignment="1">
      <alignment horizontal="centerContinuous"/>
    </xf>
    <xf numFmtId="0" fontId="29" fillId="5" borderId="18" xfId="13" applyFont="1" applyFill="1" applyBorder="1" applyAlignment="1">
      <alignment horizontal="centerContinuous"/>
    </xf>
    <xf numFmtId="0" fontId="29" fillId="5" borderId="19" xfId="13" applyFont="1" applyFill="1" applyBorder="1" applyAlignment="1">
      <alignment horizontal="centerContinuous"/>
    </xf>
    <xf numFmtId="0" fontId="29" fillId="5" borderId="12" xfId="13" applyFont="1" applyFill="1" applyBorder="1" applyAlignment="1">
      <alignment horizontal="center" vertical="center" wrapText="1"/>
    </xf>
    <xf numFmtId="0" fontId="1" fillId="0" borderId="0" xfId="13" applyAlignment="1">
      <alignment vertical="center"/>
    </xf>
    <xf numFmtId="0" fontId="29" fillId="5" borderId="12" xfId="13" applyFont="1" applyFill="1" applyBorder="1" applyAlignment="1">
      <alignment horizontal="center" vertical="center"/>
    </xf>
    <xf numFmtId="0" fontId="30" fillId="0" borderId="0" xfId="13" applyFont="1"/>
    <xf numFmtId="176" fontId="30" fillId="6" borderId="12" xfId="13" applyNumberFormat="1" applyFont="1" applyFill="1" applyBorder="1" applyAlignment="1">
      <alignment horizontal="right"/>
    </xf>
    <xf numFmtId="176" fontId="30" fillId="0" borderId="12" xfId="13" applyNumberFormat="1" applyFont="1" applyBorder="1" applyAlignment="1">
      <alignment horizontal="right"/>
    </xf>
    <xf numFmtId="177" fontId="30" fillId="0" borderId="12" xfId="13" applyNumberFormat="1" applyFont="1" applyBorder="1" applyAlignment="1">
      <alignment horizontal="right"/>
    </xf>
    <xf numFmtId="0" fontId="32" fillId="0" borderId="0" xfId="13" applyFont="1" applyAlignment="1">
      <alignment horizontal="left" indent="1"/>
    </xf>
    <xf numFmtId="178" fontId="30" fillId="6" borderId="2" xfId="13" applyNumberFormat="1" applyFont="1" applyFill="1" applyBorder="1" applyAlignment="1">
      <alignment horizontal="right"/>
    </xf>
    <xf numFmtId="178" fontId="30" fillId="0" borderId="2" xfId="13" applyNumberFormat="1" applyFont="1" applyBorder="1" applyAlignment="1">
      <alignment horizontal="right"/>
    </xf>
    <xf numFmtId="177" fontId="30" fillId="0" borderId="2" xfId="13" applyNumberFormat="1" applyFont="1" applyBorder="1" applyAlignment="1">
      <alignment horizontal="right"/>
    </xf>
    <xf numFmtId="0" fontId="38" fillId="0" borderId="0" xfId="12" applyFont="1" applyAlignment="1">
      <alignment horizontal="left" vertical="center" indent="4"/>
    </xf>
    <xf numFmtId="179" fontId="36" fillId="6" borderId="2" xfId="13" applyNumberFormat="1" applyFont="1" applyFill="1" applyBorder="1" applyAlignment="1">
      <alignment horizontal="right"/>
    </xf>
    <xf numFmtId="0" fontId="36" fillId="0" borderId="0" xfId="13" applyFont="1"/>
    <xf numFmtId="179" fontId="36" fillId="0" borderId="2" xfId="13" applyNumberFormat="1" applyFont="1" applyBorder="1" applyAlignment="1">
      <alignment horizontal="right"/>
    </xf>
    <xf numFmtId="177" fontId="36" fillId="0" borderId="2" xfId="13" applyNumberFormat="1" applyFont="1" applyBorder="1" applyAlignment="1">
      <alignment horizontal="right"/>
    </xf>
    <xf numFmtId="179" fontId="36" fillId="6" borderId="10" xfId="13" applyNumberFormat="1" applyFont="1" applyFill="1" applyBorder="1" applyAlignment="1">
      <alignment horizontal="right"/>
    </xf>
    <xf numFmtId="179" fontId="36" fillId="0" borderId="10" xfId="13" applyNumberFormat="1" applyFont="1" applyBorder="1" applyAlignment="1">
      <alignment horizontal="right"/>
    </xf>
    <xf numFmtId="177" fontId="36" fillId="0" borderId="10" xfId="13" applyNumberFormat="1" applyFont="1" applyBorder="1" applyAlignment="1">
      <alignment horizontal="right"/>
    </xf>
    <xf numFmtId="0" fontId="7" fillId="0" borderId="0" xfId="2" applyFont="1" applyAlignment="1">
      <alignment horizontal="left" vertical="top" wrapText="1"/>
    </xf>
    <xf numFmtId="0" fontId="7" fillId="0" borderId="0" xfId="2" applyFont="1" applyAlignment="1">
      <alignment horizontal="left" vertical="top" wrapText="1" shrinkToFit="1"/>
    </xf>
    <xf numFmtId="0" fontId="22" fillId="2" borderId="3" xfId="1" applyFont="1" applyFill="1" applyBorder="1" applyAlignment="1">
      <alignment horizontal="center" vertical="center" wrapText="1"/>
    </xf>
    <xf numFmtId="0" fontId="22" fillId="2" borderId="4" xfId="1" applyFont="1" applyFill="1" applyBorder="1" applyAlignment="1">
      <alignment horizontal="center" vertical="center" wrapText="1"/>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3" fillId="0" borderId="0" xfId="1" applyFont="1" applyAlignment="1">
      <alignment horizontal="center" vertical="center"/>
    </xf>
    <xf numFmtId="0" fontId="7" fillId="0" borderId="0" xfId="1" quotePrefix="1" applyFont="1" applyAlignment="1">
      <alignment horizontal="left" vertical="top" wrapText="1"/>
    </xf>
    <xf numFmtId="0" fontId="8" fillId="2" borderId="8"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0" xfId="1" applyFont="1" applyFill="1" applyAlignment="1">
      <alignment horizontal="center" vertical="center" wrapText="1"/>
    </xf>
    <xf numFmtId="0" fontId="3" fillId="0" borderId="0" xfId="1" applyFont="1" applyAlignment="1">
      <alignment horizontal="center" vertical="top"/>
    </xf>
    <xf numFmtId="0" fontId="3" fillId="4" borderId="0" xfId="1" applyFont="1" applyFill="1" applyAlignment="1">
      <alignment horizontal="center" vertical="top"/>
    </xf>
    <xf numFmtId="0" fontId="27" fillId="0" borderId="0" xfId="0" applyFont="1" applyAlignment="1">
      <alignment horizontal="left" vertical="top" wrapText="1"/>
    </xf>
    <xf numFmtId="0" fontId="9" fillId="2" borderId="10" xfId="1" applyFont="1" applyFill="1" applyBorder="1" applyAlignment="1">
      <alignment horizontal="center" vertical="center" wrapText="1"/>
    </xf>
    <xf numFmtId="0" fontId="3" fillId="0" borderId="0" xfId="0" applyFont="1" applyAlignment="1">
      <alignment horizontal="center"/>
    </xf>
    <xf numFmtId="0" fontId="5" fillId="0" borderId="0" xfId="0" applyFont="1" applyAlignment="1">
      <alignment horizontal="left" vertical="top" wrapText="1"/>
    </xf>
    <xf numFmtId="0" fontId="5" fillId="4" borderId="0" xfId="1" quotePrefix="1" applyFont="1" applyFill="1" applyAlignment="1">
      <alignment horizontal="left" vertical="top" wrapText="1"/>
    </xf>
    <xf numFmtId="0" fontId="5" fillId="0" borderId="0" xfId="0" quotePrefix="1" applyFont="1" applyAlignment="1">
      <alignment horizontal="left" vertical="top" wrapText="1"/>
    </xf>
    <xf numFmtId="0" fontId="5" fillId="0" borderId="0" xfId="1" quotePrefix="1" applyFont="1" applyAlignment="1">
      <alignment horizontal="left" vertical="top" wrapText="1"/>
    </xf>
    <xf numFmtId="0" fontId="36" fillId="0" borderId="0" xfId="11" applyFont="1" applyAlignment="1">
      <alignment vertical="center" wrapText="1"/>
    </xf>
    <xf numFmtId="0" fontId="37" fillId="0" borderId="0" xfId="13" quotePrefix="1" applyFont="1" applyAlignment="1">
      <alignment vertical="center" wrapText="1"/>
    </xf>
    <xf numFmtId="0" fontId="36" fillId="0" borderId="0" xfId="13" applyFont="1" applyAlignment="1">
      <alignment vertical="center" wrapText="1"/>
    </xf>
    <xf numFmtId="171" fontId="2" fillId="0" borderId="13" xfId="4" applyFont="1" applyFill="1" applyBorder="1" applyAlignment="1">
      <alignment horizontal="left" vertical="top" wrapText="1"/>
    </xf>
    <xf numFmtId="171" fontId="3" fillId="0" borderId="0" xfId="4" applyFont="1" applyFill="1" applyAlignment="1">
      <alignment horizontal="center"/>
    </xf>
    <xf numFmtId="171" fontId="3" fillId="0" borderId="0" xfId="4" applyFont="1" applyFill="1" applyAlignment="1">
      <alignment horizontal="center" wrapText="1"/>
    </xf>
    <xf numFmtId="171" fontId="3" fillId="0" borderId="0" xfId="4" quotePrefix="1" applyFont="1" applyFill="1" applyAlignment="1">
      <alignment horizontal="center"/>
    </xf>
  </cellXfs>
  <cellStyles count="14">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3" xr:uid="{5131B219-24A9-4AD9-9381-F5B046B82B85}"/>
    <cellStyle name="Normal 2 4" xfId="12" xr:uid="{5F34E841-E9BC-417B-9CB5-0DEB36642EAF}"/>
    <cellStyle name="Normal 2 5" xfId="2" xr:uid="{E5121BD7-DE9A-4A78-BC92-ACBA0FE7DF13}"/>
    <cellStyle name="Normal 3" xfId="5" xr:uid="{C2191A07-FFDE-4E97-BAE3-40DF5BA3C8C2}"/>
    <cellStyle name="Normal 4" xfId="11" xr:uid="{8FFB5920-831B-4F29-8F55-B9ACAF491ACD}"/>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 val="API Freibu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 val="pdf delphi products"/>
      <sheetName val="Sales EBITDA Drill-Down"/>
      <sheetName val="Asset Register"/>
      <sheetName val="Forecasts_VDF"/>
      <sheetName val="6-1-06 Fcst"/>
      <sheetName val="Shares"/>
      <sheetName val="Tax Rate"/>
      <sheetName val="TB-12"/>
      <sheetName val="Retail MCO"/>
      <sheetName val="F2 Retail Average Prices"/>
      <sheetName val="RefG"/>
      <sheetName val="F3-C"/>
      <sheetName val="hiddenSheet"/>
      <sheetName val="GM_CZEC"/>
      <sheetName val="Drop_Down_Menus1"/>
      <sheetName val="Sales_20031"/>
      <sheetName val="PABRIK (2)"/>
      <sheetName val="PO"/>
      <sheetName val="summary-1"/>
      <sheetName val="COST DATA (2)"/>
      <sheetName val="rate"/>
      <sheetName val="Annual-Plan-1998-A-US$-Rupiah-F"/>
      <sheetName val="U2.5 RM From Purhase"/>
      <sheetName val="A u g"/>
      <sheetName val="J u l"/>
      <sheetName val="O c t"/>
      <sheetName val="A p r"/>
      <sheetName val="M a y"/>
      <sheetName val="S e p"/>
      <sheetName val="00 received in 01"/>
      <sheetName val="F e b"/>
      <sheetName val="Per GL J a n"/>
      <sheetName val="J u n"/>
      <sheetName val="M a r"/>
      <sheetName val="ocean voyage"/>
      <sheetName val="FLUJ"/>
      <sheetName val="GYp"/>
      <sheetName val="mext"/>
      <sheetName val="imye"/>
      <sheetName val="ANEXO 03.3"/>
      <sheetName val="Flete 104"/>
      <sheetName val="EEFF HISTORICOS "/>
      <sheetName val="B"/>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ow r="5">
          <cell r="B5">
            <v>12.5287380218506</v>
          </cell>
        </row>
      </sheetData>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row r="5">
          <cell r="B5" t="str">
            <v>NKA+RKA</v>
          </cell>
        </row>
      </sheetData>
      <sheetData sheetId="316"/>
      <sheetData sheetId="317">
        <row r="5">
          <cell r="B5" t="str">
            <v>NKA+RKA</v>
          </cell>
        </row>
      </sheetData>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ow r="5">
          <cell r="B5" t="str">
            <v>NKA+RKA</v>
          </cell>
        </row>
      </sheetData>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row r="5">
          <cell r="B5">
            <v>178</v>
          </cell>
        </row>
      </sheetData>
      <sheetData sheetId="432">
        <row r="5">
          <cell r="B5" t="str">
            <v>NKA+RKA</v>
          </cell>
        </row>
      </sheetData>
      <sheetData sheetId="433">
        <row r="5">
          <cell r="B5" t="str">
            <v>NKA+RKA</v>
          </cell>
        </row>
      </sheetData>
      <sheetData sheetId="434">
        <row r="5">
          <cell r="B5" t="str">
            <v>NKA+RKA</v>
          </cell>
        </row>
      </sheetData>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row r="5">
          <cell r="E5" t="str">
            <v xml:space="preserve">  </v>
          </cell>
        </row>
      </sheetData>
      <sheetData sheetId="564">
        <row r="5">
          <cell r="E5" t="str">
            <v xml:space="preserve">  </v>
          </cell>
        </row>
      </sheetData>
      <sheetData sheetId="565"/>
      <sheetData sheetId="566"/>
      <sheetData sheetId="567"/>
      <sheetData sheetId="568"/>
      <sheetData sheetId="569"/>
      <sheetData sheetId="570">
        <row r="5">
          <cell r="E5" t="str">
            <v xml:space="preserve">  </v>
          </cell>
        </row>
      </sheetData>
      <sheetData sheetId="571">
        <row r="5">
          <cell r="E5" t="str">
            <v xml:space="preserve">  </v>
          </cell>
        </row>
      </sheetData>
      <sheetData sheetId="572">
        <row r="5">
          <cell r="E5" t="str">
            <v xml:space="preserve">  </v>
          </cell>
        </row>
      </sheetData>
      <sheetData sheetId="573">
        <row r="5">
          <cell r="E5" t="str">
            <v xml:space="preserve">  </v>
          </cell>
        </row>
      </sheetData>
      <sheetData sheetId="574">
        <row r="5">
          <cell r="E5" t="str">
            <v xml:space="preserve">  </v>
          </cell>
        </row>
      </sheetData>
      <sheetData sheetId="575"/>
      <sheetData sheetId="576">
        <row r="5">
          <cell r="B5" t="str">
            <v>Área</v>
          </cell>
        </row>
      </sheetData>
      <sheetData sheetId="577">
        <row r="5">
          <cell r="B5" t="str">
            <v>Área</v>
          </cell>
        </row>
      </sheetData>
      <sheetData sheetId="578">
        <row r="5">
          <cell r="B5" t="str">
            <v>Área</v>
          </cell>
        </row>
      </sheetData>
      <sheetData sheetId="579">
        <row r="5">
          <cell r="B5" t="str">
            <v>Área</v>
          </cell>
        </row>
      </sheetData>
      <sheetData sheetId="580">
        <row r="5">
          <cell r="B5" t="str">
            <v>Área</v>
          </cell>
        </row>
      </sheetData>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row r="5">
          <cell r="B5" t="str">
            <v>Área</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ow r="5">
          <cell r="B5" t="str">
            <v>Delivery Plan SCM 2020-02 v1.0 (2020-02-07)</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ow r="5">
          <cell r="B5" t="str">
            <v>NKA+RKA</v>
          </cell>
        </row>
      </sheetData>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ow r="5">
          <cell r="B5" t="str">
            <v>Gross Sales</v>
          </cell>
        </row>
      </sheetData>
      <sheetData sheetId="891">
        <row r="5">
          <cell r="E5" t="str">
            <v xml:space="preserve">  </v>
          </cell>
        </row>
      </sheetData>
      <sheetData sheetId="892">
        <row r="5">
          <cell r="E5" t="str">
            <v xml:space="preserve">  </v>
          </cell>
        </row>
      </sheetData>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ow r="5">
          <cell r="B5" t="str">
            <v>Área</v>
          </cell>
        </row>
      </sheetData>
      <sheetData sheetId="907">
        <row r="5">
          <cell r="B5" t="str">
            <v>Área</v>
          </cell>
        </row>
      </sheetData>
      <sheetData sheetId="908">
        <row r="5">
          <cell r="C5">
            <v>0</v>
          </cell>
        </row>
      </sheetData>
      <sheetData sheetId="909"/>
      <sheetData sheetId="910">
        <row r="5">
          <cell r="B5" t="str">
            <v>Weight of Month (FieldDays)</v>
          </cell>
        </row>
      </sheetData>
      <sheetData sheetId="911">
        <row r="5">
          <cell r="B5" t="str">
            <v>Weight of Month (FieldDays)</v>
          </cell>
        </row>
      </sheetData>
      <sheetData sheetId="912">
        <row r="5">
          <cell r="B5" t="str">
            <v>Weight of Month (FieldDays)</v>
          </cell>
        </row>
      </sheetData>
      <sheetData sheetId="913"/>
      <sheetData sheetId="914"/>
      <sheetData sheetId="915"/>
      <sheetData sheetId="916">
        <row r="5">
          <cell r="B5" t="str">
            <v>MKT</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showOutlineSymbols="0" showWhiteSpace="0" zoomScale="91" zoomScaleNormal="91" zoomScaleSheetLayoutView="55" zoomScalePageLayoutView="60" workbookViewId="0">
      <selection activeCell="K29" sqref="K29"/>
    </sheetView>
  </sheetViews>
  <sheetFormatPr defaultColWidth="10.69921875" defaultRowHeight="16" customHeight="1"/>
  <cols>
    <col min="1" max="1" width="70.5" style="70" customWidth="1"/>
    <col min="2" max="2" width="1.796875" style="70" customWidth="1"/>
    <col min="3" max="4" width="17.796875" style="70" customWidth="1"/>
    <col min="5" max="5" width="1.796875" style="70" customWidth="1"/>
    <col min="6" max="6" width="17.796875" style="70" customWidth="1"/>
    <col min="7" max="7" width="4.69921875" style="70" customWidth="1"/>
    <col min="8" max="8" width="15.3984375" style="70" customWidth="1"/>
    <col min="9" max="9" width="14.69921875" style="37" customWidth="1"/>
    <col min="10" max="10" width="4.69921875" style="28" customWidth="1"/>
    <col min="11" max="11" width="16.296875" style="28" customWidth="1"/>
    <col min="12" max="16384" width="10.69921875" style="28"/>
  </cols>
  <sheetData>
    <row r="1" spans="1:11" ht="26.5" customHeight="1">
      <c r="A1" s="281" t="s">
        <v>69</v>
      </c>
      <c r="B1" s="281"/>
      <c r="C1" s="281"/>
      <c r="D1" s="281"/>
      <c r="E1" s="281"/>
      <c r="F1" s="281"/>
      <c r="G1" s="281"/>
      <c r="H1" s="281"/>
      <c r="I1" s="281"/>
      <c r="J1" s="281"/>
      <c r="K1" s="281"/>
    </row>
    <row r="2" spans="1:11" ht="26.5" customHeight="1">
      <c r="A2" s="281" t="s">
        <v>52</v>
      </c>
      <c r="B2" s="281"/>
      <c r="C2" s="281"/>
      <c r="D2" s="281"/>
      <c r="E2" s="281"/>
      <c r="F2" s="281"/>
      <c r="G2" s="281"/>
      <c r="H2" s="281"/>
      <c r="I2" s="281"/>
      <c r="J2" s="281"/>
      <c r="K2" s="281"/>
    </row>
    <row r="3" spans="1:11" ht="26.5" customHeight="1">
      <c r="A3" s="281" t="s">
        <v>0</v>
      </c>
      <c r="B3" s="281"/>
      <c r="C3" s="281"/>
      <c r="D3" s="281"/>
      <c r="E3" s="281"/>
      <c r="F3" s="281"/>
      <c r="G3" s="281"/>
      <c r="H3" s="281"/>
      <c r="I3" s="281"/>
      <c r="J3" s="281"/>
      <c r="K3" s="281"/>
    </row>
    <row r="4" spans="1:11" ht="26.5" customHeight="1">
      <c r="A4" s="281" t="s">
        <v>1</v>
      </c>
      <c r="B4" s="281"/>
      <c r="C4" s="281"/>
      <c r="D4" s="281"/>
      <c r="E4" s="281"/>
      <c r="F4" s="281"/>
      <c r="G4" s="281"/>
      <c r="H4" s="281"/>
      <c r="I4" s="281"/>
      <c r="J4" s="281"/>
      <c r="K4" s="281"/>
    </row>
    <row r="5" spans="1:11" ht="26.5" customHeight="1">
      <c r="A5" s="281" t="s">
        <v>39</v>
      </c>
      <c r="B5" s="281"/>
      <c r="C5" s="281"/>
      <c r="D5" s="281"/>
      <c r="E5" s="281"/>
      <c r="F5" s="281"/>
      <c r="G5" s="281"/>
      <c r="H5" s="281"/>
      <c r="I5" s="281"/>
      <c r="J5" s="281"/>
      <c r="K5" s="281"/>
    </row>
    <row r="6" spans="1:11" ht="33" customHeight="1">
      <c r="A6" s="28"/>
      <c r="B6" s="28"/>
      <c r="C6" s="28"/>
      <c r="D6" s="28"/>
      <c r="E6" s="28"/>
      <c r="F6" s="71"/>
      <c r="G6" s="28"/>
    </row>
    <row r="7" spans="1:11" ht="16" customHeight="1">
      <c r="A7" s="72"/>
      <c r="B7" s="73"/>
      <c r="C7" s="273" t="s">
        <v>18</v>
      </c>
      <c r="D7" s="274"/>
      <c r="E7" s="74"/>
      <c r="F7" s="277" t="s">
        <v>40</v>
      </c>
      <c r="G7" s="72"/>
      <c r="H7" s="273" t="s">
        <v>18</v>
      </c>
      <c r="I7" s="274"/>
      <c r="J7" s="74"/>
      <c r="K7" s="277" t="s">
        <v>40</v>
      </c>
    </row>
    <row r="8" spans="1:11" ht="16" customHeight="1">
      <c r="A8" s="72"/>
      <c r="B8" s="73"/>
      <c r="C8" s="275"/>
      <c r="D8" s="276"/>
      <c r="E8" s="74"/>
      <c r="F8" s="278"/>
      <c r="G8" s="72"/>
      <c r="H8" s="275"/>
      <c r="I8" s="276"/>
      <c r="J8" s="74"/>
      <c r="K8" s="278"/>
    </row>
    <row r="9" spans="1:11" ht="25.5" customHeight="1">
      <c r="A9" s="72"/>
      <c r="B9" s="75"/>
      <c r="C9" s="277" t="s">
        <v>73</v>
      </c>
      <c r="D9" s="277" t="s">
        <v>74</v>
      </c>
      <c r="E9" s="76"/>
      <c r="F9" s="278"/>
      <c r="G9" s="72"/>
      <c r="H9" s="277" t="s">
        <v>75</v>
      </c>
      <c r="I9" s="277" t="s">
        <v>76</v>
      </c>
      <c r="J9" s="76"/>
      <c r="K9" s="278"/>
    </row>
    <row r="10" spans="1:11" ht="26.25" customHeight="1">
      <c r="A10" s="72"/>
      <c r="B10" s="31"/>
      <c r="C10" s="280"/>
      <c r="D10" s="280"/>
      <c r="E10" s="77"/>
      <c r="F10" s="279"/>
      <c r="G10" s="72"/>
      <c r="H10" s="280"/>
      <c r="I10" s="280"/>
      <c r="J10" s="77"/>
      <c r="K10" s="279"/>
    </row>
    <row r="11" spans="1:11" ht="8.15" customHeight="1">
      <c r="A11" s="72"/>
      <c r="B11" s="72"/>
      <c r="C11" s="72"/>
      <c r="D11" s="72"/>
      <c r="E11" s="72"/>
      <c r="F11" s="32"/>
      <c r="G11" s="72"/>
      <c r="H11" s="72"/>
      <c r="I11" s="72"/>
      <c r="J11" s="72"/>
      <c r="K11" s="32"/>
    </row>
    <row r="12" spans="1:11" ht="27" customHeight="1">
      <c r="A12" s="72" t="s">
        <v>8</v>
      </c>
      <c r="B12" s="78"/>
      <c r="C12" s="109">
        <v>17276</v>
      </c>
      <c r="D12" s="109">
        <v>16657</v>
      </c>
      <c r="E12" s="110"/>
      <c r="F12" s="185">
        <f>(C12-D12)/D12</f>
        <v>3.7161553701146668E-2</v>
      </c>
      <c r="G12" s="111"/>
      <c r="H12" s="109">
        <v>48611</v>
      </c>
      <c r="I12" s="109">
        <v>48544</v>
      </c>
      <c r="J12" s="161"/>
      <c r="K12" s="185">
        <f>(H12-I12)/I12</f>
        <v>1.3801911667765327E-3</v>
      </c>
    </row>
    <row r="13" spans="1:11" ht="16" customHeight="1">
      <c r="A13" s="72"/>
      <c r="B13" s="72"/>
      <c r="C13" s="112"/>
      <c r="D13" s="112"/>
      <c r="E13" s="113"/>
      <c r="F13" s="186"/>
      <c r="G13" s="111"/>
      <c r="H13" s="112"/>
      <c r="I13" s="112"/>
      <c r="J13" s="162"/>
      <c r="K13" s="186"/>
    </row>
    <row r="14" spans="1:11" ht="27" customHeight="1">
      <c r="A14" s="72" t="s">
        <v>9</v>
      </c>
      <c r="B14" s="78"/>
      <c r="C14" s="114"/>
      <c r="D14" s="114"/>
      <c r="E14" s="115"/>
      <c r="F14" s="187"/>
      <c r="G14" s="111"/>
      <c r="H14" s="114"/>
      <c r="I14" s="114"/>
      <c r="J14" s="163"/>
      <c r="K14" s="187"/>
    </row>
    <row r="15" spans="1:11" ht="27" customHeight="1">
      <c r="A15" s="85" t="s">
        <v>10</v>
      </c>
      <c r="B15" s="79"/>
      <c r="C15" s="116">
        <v>3855</v>
      </c>
      <c r="D15" s="116">
        <v>4080</v>
      </c>
      <c r="E15" s="116"/>
      <c r="F15" s="188">
        <f>(C15-D15)/D15</f>
        <v>-5.514705882352941E-2</v>
      </c>
      <c r="G15" s="111"/>
      <c r="H15" s="116">
        <v>10831</v>
      </c>
      <c r="I15" s="116">
        <v>11365</v>
      </c>
      <c r="J15" s="135"/>
      <c r="K15" s="188">
        <f>(H15-I15)/I15</f>
        <v>-4.6986361636603607E-2</v>
      </c>
    </row>
    <row r="16" spans="1:11" ht="27" customHeight="1">
      <c r="A16" s="85" t="s">
        <v>23</v>
      </c>
      <c r="B16" s="79"/>
      <c r="C16" s="116">
        <v>2633</v>
      </c>
      <c r="D16" s="116">
        <v>2731</v>
      </c>
      <c r="E16" s="116"/>
      <c r="F16" s="188">
        <f>(C16-D16)/D16</f>
        <v>-3.5884291468326619E-2</v>
      </c>
      <c r="G16" s="111"/>
      <c r="H16" s="135">
        <v>7835</v>
      </c>
      <c r="I16" s="116">
        <v>7952</v>
      </c>
      <c r="J16" s="135"/>
      <c r="K16" s="188">
        <f t="shared" ref="K16:K26" si="0">(H16-I16)/I16</f>
        <v>-1.471327967806841E-2</v>
      </c>
    </row>
    <row r="17" spans="1:11" ht="27" customHeight="1">
      <c r="A17" s="85" t="s">
        <v>24</v>
      </c>
      <c r="B17" s="79"/>
      <c r="C17" s="116">
        <v>4234</v>
      </c>
      <c r="D17" s="116">
        <v>5862</v>
      </c>
      <c r="E17" s="116"/>
      <c r="F17" s="188">
        <f>(C17-D17)/D17</f>
        <v>-0.27772091436369839</v>
      </c>
      <c r="G17" s="111"/>
      <c r="H17" s="135">
        <v>11903</v>
      </c>
      <c r="I17" s="116">
        <v>13354</v>
      </c>
      <c r="J17" s="135"/>
      <c r="K17" s="188">
        <f t="shared" si="0"/>
        <v>-0.10865658229743896</v>
      </c>
    </row>
    <row r="18" spans="1:11" ht="27" customHeight="1">
      <c r="A18" s="85" t="s">
        <v>13</v>
      </c>
      <c r="B18" s="79"/>
      <c r="C18" s="116">
        <v>47</v>
      </c>
      <c r="D18" s="116">
        <v>56</v>
      </c>
      <c r="E18" s="116"/>
      <c r="F18" s="188">
        <f>(C18-D18)/D18</f>
        <v>-0.16071428571428573</v>
      </c>
      <c r="G18" s="111"/>
      <c r="H18" s="135">
        <v>676</v>
      </c>
      <c r="I18" s="116">
        <v>258</v>
      </c>
      <c r="J18" s="135"/>
      <c r="K18" s="188" t="s">
        <v>62</v>
      </c>
    </row>
    <row r="19" spans="1:11" ht="27" customHeight="1">
      <c r="A19" s="85" t="s">
        <v>42</v>
      </c>
      <c r="B19" s="79"/>
      <c r="C19" s="116">
        <v>-238</v>
      </c>
      <c r="D19" s="116">
        <v>-162</v>
      </c>
      <c r="E19" s="116"/>
      <c r="F19" s="188">
        <f>(C19-D19)/D19</f>
        <v>0.46913580246913578</v>
      </c>
      <c r="G19" s="111"/>
      <c r="H19" s="135">
        <v>-281</v>
      </c>
      <c r="I19" s="116">
        <v>-151</v>
      </c>
      <c r="J19" s="135"/>
      <c r="K19" s="188">
        <f t="shared" si="0"/>
        <v>0.86092715231788075</v>
      </c>
    </row>
    <row r="20" spans="1:11" s="70" customFormat="1" ht="27" customHeight="1">
      <c r="A20" s="72" t="s">
        <v>53</v>
      </c>
      <c r="B20" s="80"/>
      <c r="C20" s="116">
        <f>C12-C15-C16-C17-C18-C19</f>
        <v>6745</v>
      </c>
      <c r="D20" s="116">
        <f>D12-D15-D16-D17-D18-D19</f>
        <v>4090</v>
      </c>
      <c r="E20" s="116"/>
      <c r="F20" s="188">
        <f t="shared" ref="F20" si="1">(C20-D20)/D20</f>
        <v>0.64914425427872857</v>
      </c>
      <c r="G20" s="111"/>
      <c r="H20" s="116">
        <f>H12-H15-H16-H17-H18-H19</f>
        <v>17647</v>
      </c>
      <c r="I20" s="116">
        <f>I12-I15-I16-I17-I18-I19</f>
        <v>15766</v>
      </c>
      <c r="J20" s="135"/>
      <c r="K20" s="188">
        <f t="shared" si="0"/>
        <v>0.11930737029049854</v>
      </c>
    </row>
    <row r="21" spans="1:11" s="70" customFormat="1" ht="27" customHeight="1">
      <c r="A21" s="72" t="s">
        <v>54</v>
      </c>
      <c r="B21" s="79"/>
      <c r="C21" s="135">
        <v>958</v>
      </c>
      <c r="D21" s="116">
        <v>929</v>
      </c>
      <c r="E21" s="117"/>
      <c r="F21" s="188"/>
      <c r="G21" s="118"/>
      <c r="H21" s="116">
        <v>2346</v>
      </c>
      <c r="I21" s="116">
        <v>2377</v>
      </c>
      <c r="J21" s="164"/>
      <c r="K21" s="188"/>
    </row>
    <row r="22" spans="1:11" s="70" customFormat="1" ht="27" customHeight="1">
      <c r="A22" s="72" t="s">
        <v>46</v>
      </c>
      <c r="B22" s="80"/>
      <c r="C22" s="135">
        <f>C20-C21</f>
        <v>5787</v>
      </c>
      <c r="D22" s="116">
        <f>D20-D21</f>
        <v>3161</v>
      </c>
      <c r="E22" s="116"/>
      <c r="F22" s="188">
        <f>(C22-D22)/D22</f>
        <v>0.83074976273331225</v>
      </c>
      <c r="G22" s="111"/>
      <c r="H22" s="116">
        <f>H20-H21</f>
        <v>15301</v>
      </c>
      <c r="I22" s="116">
        <f>I20-I21</f>
        <v>13389</v>
      </c>
      <c r="J22" s="135"/>
      <c r="K22" s="188">
        <f t="shared" si="0"/>
        <v>0.14280379415938457</v>
      </c>
    </row>
    <row r="23" spans="1:11" s="70" customFormat="1" ht="30" customHeight="1">
      <c r="A23" s="46" t="s">
        <v>48</v>
      </c>
      <c r="B23" s="79"/>
      <c r="C23" s="135">
        <v>2</v>
      </c>
      <c r="D23" s="116">
        <v>4</v>
      </c>
      <c r="E23" s="119"/>
      <c r="F23" s="188"/>
      <c r="G23" s="111"/>
      <c r="H23" s="116">
        <v>10</v>
      </c>
      <c r="I23" s="116">
        <v>15</v>
      </c>
      <c r="J23" s="165"/>
      <c r="K23" s="188"/>
    </row>
    <row r="24" spans="1:11" s="70" customFormat="1" ht="42" customHeight="1">
      <c r="A24" s="46" t="s">
        <v>71</v>
      </c>
      <c r="B24" s="79"/>
      <c r="C24" s="136">
        <f>C22-C23</f>
        <v>5785</v>
      </c>
      <c r="D24" s="123">
        <f>D22-D23</f>
        <v>3157</v>
      </c>
      <c r="E24" s="120"/>
      <c r="F24" s="188">
        <f>(C24-D24)/D24</f>
        <v>0.83243585682610077</v>
      </c>
      <c r="G24" s="111"/>
      <c r="H24" s="123">
        <f>H22-H23</f>
        <v>15291</v>
      </c>
      <c r="I24" s="123">
        <f>I22-I23</f>
        <v>13374</v>
      </c>
      <c r="J24" s="166"/>
      <c r="K24" s="188">
        <f t="shared" si="0"/>
        <v>0.14333781965006728</v>
      </c>
    </row>
    <row r="25" spans="1:11" s="70" customFormat="1" ht="21.65" customHeight="1">
      <c r="A25" s="46"/>
      <c r="B25" s="79"/>
      <c r="C25" s="110"/>
      <c r="D25" s="110"/>
      <c r="E25" s="120"/>
      <c r="F25" s="188"/>
      <c r="G25" s="111"/>
      <c r="H25" s="110"/>
      <c r="I25" s="110"/>
      <c r="J25" s="166"/>
      <c r="K25" s="188"/>
    </row>
    <row r="26" spans="1:11" s="70" customFormat="1" ht="33" customHeight="1">
      <c r="A26" s="33" t="s">
        <v>55</v>
      </c>
      <c r="B26" s="79"/>
      <c r="C26" s="124">
        <f>C24/C28</f>
        <v>2.3158526821457164</v>
      </c>
      <c r="D26" s="124">
        <f>D24/D28</f>
        <v>1.2424242424242424</v>
      </c>
      <c r="E26" s="120"/>
      <c r="F26" s="189">
        <v>0.87</v>
      </c>
      <c r="G26" s="111"/>
      <c r="H26" s="124">
        <f>H24/H28</f>
        <v>6.0823389021479715</v>
      </c>
      <c r="I26" s="124">
        <f>I24/I28</f>
        <v>5.2591427447896182</v>
      </c>
      <c r="J26" s="167"/>
      <c r="K26" s="189">
        <f t="shared" si="0"/>
        <v>0.15652668073592735</v>
      </c>
    </row>
    <row r="27" spans="1:11" s="70" customFormat="1" ht="16" customHeight="1">
      <c r="A27" s="72"/>
      <c r="B27" s="72"/>
      <c r="C27" s="133"/>
      <c r="D27" s="133"/>
      <c r="E27" s="72"/>
      <c r="F27" s="32"/>
      <c r="G27" s="72"/>
      <c r="H27" s="72"/>
      <c r="I27" s="72"/>
      <c r="J27" s="72"/>
      <c r="K27" s="32"/>
    </row>
    <row r="28" spans="1:11" s="70" customFormat="1" ht="27.75" customHeight="1">
      <c r="A28" s="46" t="s">
        <v>56</v>
      </c>
      <c r="B28" s="81"/>
      <c r="C28" s="129">
        <v>2498</v>
      </c>
      <c r="D28" s="98">
        <v>2541</v>
      </c>
      <c r="E28" s="82"/>
      <c r="F28" s="83"/>
      <c r="G28" s="84"/>
      <c r="H28" s="168">
        <v>2514</v>
      </c>
      <c r="I28" s="169">
        <v>2543</v>
      </c>
      <c r="J28" s="82"/>
      <c r="K28" s="83"/>
    </row>
    <row r="29" spans="1:11" s="70" customFormat="1" ht="27" customHeight="1">
      <c r="A29" s="85" t="s">
        <v>27</v>
      </c>
      <c r="B29" s="86"/>
      <c r="C29" s="87">
        <f>C21/C20</f>
        <v>0.14203113417346183</v>
      </c>
      <c r="D29" s="87">
        <f>D21/D20</f>
        <v>0.22713936430317849</v>
      </c>
      <c r="E29" s="88"/>
      <c r="F29" s="89"/>
      <c r="G29" s="72"/>
      <c r="H29" s="170">
        <f>H21/H20</f>
        <v>0.13294044313481046</v>
      </c>
      <c r="I29" s="87">
        <f>I21/I20</f>
        <v>0.15076747431181023</v>
      </c>
      <c r="J29" s="88"/>
      <c r="K29" s="89"/>
    </row>
    <row r="30" spans="1:11" s="70" customFormat="1" ht="16" customHeight="1">
      <c r="A30" s="90"/>
      <c r="B30" s="86"/>
      <c r="C30" s="91"/>
      <c r="D30" s="91"/>
      <c r="E30" s="91"/>
      <c r="F30" s="92"/>
      <c r="G30" s="90"/>
    </row>
    <row r="31" spans="1:11" ht="12.65" customHeight="1">
      <c r="A31" s="72"/>
      <c r="B31" s="86"/>
      <c r="C31" s="91"/>
      <c r="D31" s="91"/>
      <c r="E31" s="91"/>
      <c r="F31" s="92"/>
      <c r="G31" s="90"/>
      <c r="H31" s="28"/>
    </row>
    <row r="32" spans="1:11" ht="27" customHeight="1">
      <c r="A32" s="14" t="s">
        <v>63</v>
      </c>
      <c r="B32" s="99"/>
      <c r="C32" s="26"/>
      <c r="D32" s="26"/>
      <c r="E32" s="25"/>
      <c r="F32" s="100"/>
      <c r="G32" s="2"/>
      <c r="H32" s="28"/>
    </row>
    <row r="33" spans="1:12" s="37" customFormat="1" ht="8.5" customHeight="1">
      <c r="A33" s="272"/>
      <c r="B33" s="272"/>
      <c r="C33" s="272"/>
      <c r="D33" s="272"/>
      <c r="E33" s="272"/>
      <c r="F33" s="272"/>
      <c r="G33" s="272"/>
      <c r="H33" s="70"/>
      <c r="J33" s="28"/>
      <c r="K33" s="28"/>
      <c r="L33" s="28"/>
    </row>
    <row r="34" spans="1:12" ht="40" customHeight="1">
      <c r="A34" s="271"/>
      <c r="B34" s="271"/>
      <c r="C34" s="271"/>
      <c r="D34" s="271"/>
      <c r="E34" s="271"/>
      <c r="F34" s="271"/>
      <c r="G34" s="271"/>
    </row>
  </sheetData>
  <sheetProtection algorithmName="SHA-512" hashValue="/WbAM4PhYQZoZVG7HeZdM5lm9rK1L9NONkNeTYDPDMeiePujpkQhRVdtSJ8cbA3FG4QHneXqx1zU+qY4u2WG4Q==" saltValue="69zLAXCL+vN8vauHinElug==" spinCount="100000" sheet="1" objects="1" scenarios="1"/>
  <mergeCells count="15">
    <mergeCell ref="H7:I8"/>
    <mergeCell ref="K7:K10"/>
    <mergeCell ref="H9:H10"/>
    <mergeCell ref="I9:I10"/>
    <mergeCell ref="A1:K1"/>
    <mergeCell ref="A2:K2"/>
    <mergeCell ref="A3:K3"/>
    <mergeCell ref="A4:K4"/>
    <mergeCell ref="A5:K5"/>
    <mergeCell ref="A34:G34"/>
    <mergeCell ref="A33:G33"/>
    <mergeCell ref="C7:D8"/>
    <mergeCell ref="F7:F10"/>
    <mergeCell ref="C9:C10"/>
    <mergeCell ref="D9:D10"/>
  </mergeCells>
  <printOptions horizontalCentered="1"/>
  <pageMargins left="0.38" right="0.33" top="0.42" bottom="1.75" header="0.33" footer="0.5"/>
  <pageSetup scale="60" orientation="portrait" r:id="rId1"/>
  <headerFooter alignWithMargins="0"/>
  <ignoredErrors>
    <ignoredError sqref="C26:C27 C29 H26:H27 H29 K2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R45"/>
  <sheetViews>
    <sheetView showGridLines="0" topLeftCell="A13" zoomScale="90" zoomScaleNormal="90" zoomScaleSheetLayoutView="85" zoomScalePageLayoutView="60" workbookViewId="0">
      <selection activeCell="L19" sqref="L19"/>
    </sheetView>
  </sheetViews>
  <sheetFormatPr defaultColWidth="10.69921875" defaultRowHeight="16" customHeight="1" outlineLevelCol="1"/>
  <cols>
    <col min="1" max="1" width="70.5" style="27" customWidth="1"/>
    <col min="2" max="3" width="14.796875" style="17" customWidth="1"/>
    <col min="4" max="4" width="14.796875" style="17" hidden="1" customWidth="1"/>
    <col min="5" max="5" width="14.796875" style="17" customWidth="1" outlineLevel="1"/>
    <col min="6" max="6" width="14.796875" style="17" hidden="1" customWidth="1" outlineLevel="1"/>
    <col min="7" max="7" width="14.796875" style="17" customWidth="1" outlineLevel="1"/>
    <col min="8" max="8" width="4.796875" style="17" customWidth="1"/>
    <col min="9" max="10" width="14.796875" style="17" customWidth="1"/>
    <col min="11" max="11" width="14.796875" style="17" hidden="1" customWidth="1"/>
    <col min="12" max="14" width="14.796875" style="17" customWidth="1" outlineLevel="1"/>
    <col min="15" max="15" width="14.796875" style="17" customWidth="1"/>
    <col min="16" max="16" width="4.796875" style="17" customWidth="1"/>
    <col min="17" max="17" width="12.19921875" style="1" customWidth="1"/>
    <col min="18" max="18" width="13.296875" style="1" customWidth="1"/>
    <col min="19" max="16384" width="10.69921875" style="1"/>
  </cols>
  <sheetData>
    <row r="1" spans="1:18" ht="26" customHeight="1">
      <c r="A1" s="294" t="s">
        <v>69</v>
      </c>
      <c r="B1" s="294"/>
      <c r="C1" s="294"/>
      <c r="D1" s="294"/>
      <c r="E1" s="294"/>
      <c r="F1" s="294"/>
      <c r="G1" s="294"/>
      <c r="H1" s="294"/>
      <c r="I1" s="294"/>
      <c r="J1" s="294"/>
      <c r="K1" s="294"/>
      <c r="L1" s="294"/>
      <c r="M1" s="294"/>
      <c r="N1" s="294"/>
      <c r="O1" s="294"/>
      <c r="P1" s="294"/>
      <c r="Q1" s="294"/>
      <c r="R1" s="294"/>
    </row>
    <row r="2" spans="1:18" ht="26" customHeight="1">
      <c r="A2" s="295" t="s">
        <v>52</v>
      </c>
      <c r="B2" s="295"/>
      <c r="C2" s="295"/>
      <c r="D2" s="295"/>
      <c r="E2" s="295"/>
      <c r="F2" s="295"/>
      <c r="G2" s="295"/>
      <c r="H2" s="295"/>
      <c r="I2" s="295"/>
      <c r="J2" s="295"/>
      <c r="K2" s="295"/>
      <c r="L2" s="295"/>
      <c r="M2" s="295"/>
      <c r="N2" s="295"/>
      <c r="O2" s="295"/>
      <c r="P2" s="295"/>
      <c r="Q2" s="295"/>
      <c r="R2" s="295"/>
    </row>
    <row r="3" spans="1:18" ht="26" customHeight="1">
      <c r="A3" s="294" t="s">
        <v>0</v>
      </c>
      <c r="B3" s="294"/>
      <c r="C3" s="294"/>
      <c r="D3" s="294"/>
      <c r="E3" s="294"/>
      <c r="F3" s="294"/>
      <c r="G3" s="294"/>
      <c r="H3" s="294"/>
      <c r="I3" s="294"/>
      <c r="J3" s="294"/>
      <c r="K3" s="294"/>
      <c r="L3" s="294"/>
      <c r="M3" s="294"/>
      <c r="N3" s="294"/>
      <c r="O3" s="294"/>
      <c r="P3" s="294"/>
      <c r="Q3" s="294"/>
      <c r="R3" s="294"/>
    </row>
    <row r="4" spans="1:18" ht="26" customHeight="1">
      <c r="A4" s="294" t="s">
        <v>1</v>
      </c>
      <c r="B4" s="294"/>
      <c r="C4" s="294"/>
      <c r="D4" s="294"/>
      <c r="E4" s="294"/>
      <c r="F4" s="294"/>
      <c r="G4" s="294"/>
      <c r="H4" s="294"/>
      <c r="I4" s="294"/>
      <c r="J4" s="294"/>
      <c r="K4" s="294"/>
      <c r="L4" s="294"/>
      <c r="M4" s="294"/>
      <c r="N4" s="294"/>
      <c r="O4" s="294"/>
      <c r="P4" s="294"/>
      <c r="Q4" s="294"/>
      <c r="R4" s="294"/>
    </row>
    <row r="5" spans="1:18" ht="26" customHeight="1">
      <c r="A5" s="294" t="s">
        <v>43</v>
      </c>
      <c r="B5" s="294"/>
      <c r="C5" s="294"/>
      <c r="D5" s="294"/>
      <c r="E5" s="294"/>
      <c r="F5" s="294"/>
      <c r="G5" s="294"/>
      <c r="H5" s="294"/>
      <c r="I5" s="294"/>
      <c r="J5" s="294"/>
      <c r="K5" s="294"/>
      <c r="L5" s="294"/>
      <c r="M5" s="294"/>
      <c r="N5" s="294"/>
      <c r="O5" s="294"/>
      <c r="P5" s="294"/>
      <c r="Q5" s="294"/>
      <c r="R5" s="294"/>
    </row>
    <row r="6" spans="1:18" ht="14.5" customHeight="1">
      <c r="A6" s="149"/>
      <c r="B6" s="149"/>
      <c r="C6" s="149"/>
      <c r="D6" s="149"/>
      <c r="E6" s="149"/>
      <c r="F6" s="149"/>
      <c r="G6" s="149"/>
      <c r="H6" s="149"/>
      <c r="I6" s="149"/>
      <c r="J6" s="149"/>
      <c r="K6" s="149"/>
      <c r="L6" s="149"/>
      <c r="M6" s="149"/>
      <c r="N6" s="149"/>
      <c r="O6" s="149"/>
      <c r="P6" s="149"/>
    </row>
    <row r="7" spans="1:18" s="3" customFormat="1" ht="16" customHeight="1">
      <c r="B7" s="285">
        <v>2025</v>
      </c>
      <c r="C7" s="286"/>
      <c r="D7" s="287"/>
      <c r="E7" s="286"/>
      <c r="F7" s="286"/>
      <c r="G7" s="288"/>
      <c r="H7" s="4"/>
      <c r="I7" s="285">
        <v>2024</v>
      </c>
      <c r="J7" s="286"/>
      <c r="K7" s="287"/>
      <c r="L7" s="286"/>
      <c r="M7" s="286"/>
      <c r="N7" s="286"/>
      <c r="O7" s="288"/>
      <c r="P7" s="93"/>
      <c r="Q7" s="292" t="s">
        <v>40</v>
      </c>
      <c r="R7" s="293"/>
    </row>
    <row r="8" spans="1:18" s="3" customFormat="1" ht="16" customHeight="1">
      <c r="B8" s="289"/>
      <c r="C8" s="290"/>
      <c r="D8" s="290"/>
      <c r="E8" s="290"/>
      <c r="F8" s="290"/>
      <c r="G8" s="291"/>
      <c r="H8" s="4"/>
      <c r="I8" s="289"/>
      <c r="J8" s="290"/>
      <c r="K8" s="290"/>
      <c r="L8" s="290"/>
      <c r="M8" s="290"/>
      <c r="N8" s="290"/>
      <c r="O8" s="291"/>
      <c r="P8" s="93"/>
      <c r="Q8" s="289"/>
      <c r="R8" s="290"/>
    </row>
    <row r="9" spans="1:18" s="3" customFormat="1" ht="25.5" customHeight="1">
      <c r="B9" s="283" t="s">
        <v>2</v>
      </c>
      <c r="C9" s="283" t="s">
        <v>3</v>
      </c>
      <c r="D9" s="283" t="s">
        <v>17</v>
      </c>
      <c r="E9" s="283" t="s">
        <v>4</v>
      </c>
      <c r="F9" s="283" t="s">
        <v>5</v>
      </c>
      <c r="G9" s="283" t="s">
        <v>77</v>
      </c>
      <c r="H9" s="5"/>
      <c r="I9" s="283" t="s">
        <v>2</v>
      </c>
      <c r="J9" s="283" t="s">
        <v>3</v>
      </c>
      <c r="K9" s="283" t="s">
        <v>17</v>
      </c>
      <c r="L9" s="283" t="s">
        <v>4</v>
      </c>
      <c r="M9" s="283" t="s">
        <v>77</v>
      </c>
      <c r="N9" s="283" t="s">
        <v>5</v>
      </c>
      <c r="O9" s="283" t="s">
        <v>6</v>
      </c>
      <c r="P9" s="6"/>
      <c r="Q9" s="283" t="s">
        <v>4</v>
      </c>
      <c r="R9" s="283" t="s">
        <v>77</v>
      </c>
    </row>
    <row r="10" spans="1:18" s="3" customFormat="1" ht="26.25" customHeight="1">
      <c r="B10" s="284"/>
      <c r="C10" s="284"/>
      <c r="D10" s="284"/>
      <c r="E10" s="284"/>
      <c r="F10" s="284"/>
      <c r="G10" s="284" t="s">
        <v>17</v>
      </c>
      <c r="H10" s="7"/>
      <c r="I10" s="284"/>
      <c r="J10" s="284"/>
      <c r="K10" s="284"/>
      <c r="L10" s="284"/>
      <c r="M10" s="284"/>
      <c r="N10" s="284"/>
      <c r="O10" s="284"/>
      <c r="P10" s="8"/>
      <c r="Q10" s="284"/>
      <c r="R10" s="284"/>
    </row>
    <row r="11" spans="1:18" ht="8.15" customHeight="1">
      <c r="A11" s="3"/>
      <c r="B11" s="3"/>
      <c r="C11" s="3"/>
      <c r="D11" s="3"/>
      <c r="E11" s="3"/>
      <c r="F11" s="3"/>
      <c r="G11" s="3"/>
      <c r="H11" s="3"/>
      <c r="I11" s="3" t="s">
        <v>7</v>
      </c>
      <c r="J11" s="3"/>
      <c r="K11" s="3"/>
      <c r="L11" s="3"/>
      <c r="M11" s="3"/>
      <c r="N11" s="3"/>
      <c r="O11" s="3"/>
      <c r="P11" s="3"/>
      <c r="Q11" s="32"/>
      <c r="R11" s="32"/>
    </row>
    <row r="12" spans="1:18" ht="27" customHeight="1">
      <c r="A12" s="3" t="s">
        <v>8</v>
      </c>
      <c r="B12" s="9">
        <v>15529</v>
      </c>
      <c r="C12" s="9">
        <v>15806</v>
      </c>
      <c r="D12" s="9">
        <v>0</v>
      </c>
      <c r="E12" s="9">
        <v>17276</v>
      </c>
      <c r="F12" s="9">
        <v>0</v>
      </c>
      <c r="G12" s="9">
        <v>48611</v>
      </c>
      <c r="H12" s="10"/>
      <c r="I12" s="9">
        <v>15775</v>
      </c>
      <c r="J12" s="9">
        <v>16112</v>
      </c>
      <c r="K12" s="9">
        <v>0</v>
      </c>
      <c r="L12" s="9">
        <v>16657</v>
      </c>
      <c r="M12" s="9">
        <v>48544</v>
      </c>
      <c r="N12" s="9">
        <v>15624</v>
      </c>
      <c r="O12" s="9">
        <v>64168</v>
      </c>
      <c r="P12" s="11"/>
      <c r="Q12" s="190">
        <f>(E12-L12)/L12</f>
        <v>3.7161553701146668E-2</v>
      </c>
      <c r="R12" s="190">
        <f>(G12-M12)/M12</f>
        <v>1.3801911667765327E-3</v>
      </c>
    </row>
    <row r="13" spans="1:18" ht="16" customHeight="1">
      <c r="A13" s="3"/>
      <c r="B13" s="12"/>
      <c r="C13" s="12"/>
      <c r="D13" s="12"/>
      <c r="E13" s="12"/>
      <c r="F13" s="12"/>
      <c r="G13" s="12"/>
      <c r="H13" s="12"/>
      <c r="I13" s="12"/>
      <c r="J13" s="12"/>
      <c r="K13" s="12"/>
      <c r="L13" s="12"/>
      <c r="M13" s="12"/>
      <c r="N13" s="12"/>
      <c r="O13" s="12"/>
      <c r="P13" s="94"/>
      <c r="Q13" s="191"/>
      <c r="R13" s="191"/>
    </row>
    <row r="14" spans="1:18" ht="27" customHeight="1">
      <c r="A14" s="3" t="s">
        <v>9</v>
      </c>
      <c r="B14" s="13"/>
      <c r="C14" s="13"/>
      <c r="D14" s="13"/>
      <c r="E14" s="13"/>
      <c r="F14" s="13"/>
      <c r="G14" s="13"/>
      <c r="H14" s="13"/>
      <c r="I14" s="13"/>
      <c r="J14" s="13"/>
      <c r="K14" s="13"/>
      <c r="L14" s="13"/>
      <c r="M14" s="13"/>
      <c r="N14" s="13"/>
      <c r="O14" s="13"/>
      <c r="P14" s="95"/>
      <c r="Q14" s="192"/>
      <c r="R14" s="192"/>
    </row>
    <row r="15" spans="1:18" ht="27" customHeight="1">
      <c r="A15" s="14" t="s">
        <v>10</v>
      </c>
      <c r="B15" s="15">
        <v>3419</v>
      </c>
      <c r="C15" s="121">
        <v>3557</v>
      </c>
      <c r="D15" s="121">
        <v>0</v>
      </c>
      <c r="E15" s="121">
        <v>3855</v>
      </c>
      <c r="F15" s="121">
        <v>0</v>
      </c>
      <c r="G15" s="121">
        <v>10831</v>
      </c>
      <c r="H15" s="15"/>
      <c r="I15" s="15">
        <v>3540</v>
      </c>
      <c r="J15" s="121">
        <v>3745</v>
      </c>
      <c r="K15" s="121">
        <v>0</v>
      </c>
      <c r="L15" s="121">
        <v>4080</v>
      </c>
      <c r="M15" s="121">
        <v>11365</v>
      </c>
      <c r="N15" s="121">
        <v>3828</v>
      </c>
      <c r="O15" s="121">
        <v>15193</v>
      </c>
      <c r="P15" s="16"/>
      <c r="Q15" s="193">
        <f t="shared" ref="Q15:Q20" si="0">(E15-L15)/L15</f>
        <v>-5.514705882352941E-2</v>
      </c>
      <c r="R15" s="193">
        <f>(G15-M15)/M15</f>
        <v>-4.6986361636603607E-2</v>
      </c>
    </row>
    <row r="16" spans="1:18" ht="27" customHeight="1">
      <c r="A16" s="14" t="s">
        <v>11</v>
      </c>
      <c r="B16" s="15">
        <v>2552</v>
      </c>
      <c r="C16" s="121">
        <v>2649</v>
      </c>
      <c r="D16" s="121">
        <v>0</v>
      </c>
      <c r="E16" s="121">
        <v>2633</v>
      </c>
      <c r="F16" s="121">
        <v>0</v>
      </c>
      <c r="G16" s="121">
        <v>7835</v>
      </c>
      <c r="H16" s="15"/>
      <c r="I16" s="15">
        <v>2483</v>
      </c>
      <c r="J16" s="121">
        <v>2739</v>
      </c>
      <c r="K16" s="121">
        <v>0</v>
      </c>
      <c r="L16" s="121">
        <v>2731</v>
      </c>
      <c r="M16" s="121">
        <v>7952</v>
      </c>
      <c r="N16" s="121">
        <v>2864</v>
      </c>
      <c r="O16" s="121">
        <v>10816</v>
      </c>
      <c r="P16" s="16"/>
      <c r="Q16" s="193">
        <f t="shared" si="0"/>
        <v>-3.5884291468326619E-2</v>
      </c>
      <c r="R16" s="193">
        <f>(G16-M16)/M16</f>
        <v>-1.471327967806841E-2</v>
      </c>
    </row>
    <row r="17" spans="1:18" ht="27" customHeight="1">
      <c r="A17" s="14" t="s">
        <v>12</v>
      </c>
      <c r="B17" s="15">
        <v>3621</v>
      </c>
      <c r="C17" s="121">
        <v>4048</v>
      </c>
      <c r="D17" s="121">
        <v>0</v>
      </c>
      <c r="E17" s="121">
        <v>4234</v>
      </c>
      <c r="F17" s="121">
        <v>0</v>
      </c>
      <c r="G17" s="121">
        <v>11903</v>
      </c>
      <c r="H17" s="15"/>
      <c r="I17" s="15">
        <v>3992</v>
      </c>
      <c r="J17" s="121">
        <v>3500</v>
      </c>
      <c r="K17" s="121">
        <v>0</v>
      </c>
      <c r="L17" s="121">
        <v>5862</v>
      </c>
      <c r="M17" s="121">
        <v>13354</v>
      </c>
      <c r="N17" s="121">
        <v>4585</v>
      </c>
      <c r="O17" s="121">
        <v>17938</v>
      </c>
      <c r="P17" s="16"/>
      <c r="Q17" s="193">
        <f t="shared" si="0"/>
        <v>-0.27772091436369839</v>
      </c>
      <c r="R17" s="193">
        <f>(G17-M17)/M17</f>
        <v>-0.10865658229743896</v>
      </c>
    </row>
    <row r="18" spans="1:18" ht="27" customHeight="1">
      <c r="A18" s="14" t="s">
        <v>13</v>
      </c>
      <c r="B18" s="15">
        <v>69</v>
      </c>
      <c r="C18" s="121">
        <v>560</v>
      </c>
      <c r="D18" s="121">
        <v>0</v>
      </c>
      <c r="E18" s="121">
        <v>47</v>
      </c>
      <c r="F18" s="121">
        <v>0</v>
      </c>
      <c r="G18" s="121">
        <v>676</v>
      </c>
      <c r="H18" s="15"/>
      <c r="I18" s="15">
        <v>123</v>
      </c>
      <c r="J18" s="121">
        <v>80</v>
      </c>
      <c r="K18" s="121">
        <v>0</v>
      </c>
      <c r="L18" s="121">
        <v>56</v>
      </c>
      <c r="M18" s="121">
        <v>258</v>
      </c>
      <c r="N18" s="121">
        <v>51</v>
      </c>
      <c r="O18" s="121">
        <v>309</v>
      </c>
      <c r="P18" s="16"/>
      <c r="Q18" s="193">
        <f t="shared" si="0"/>
        <v>-0.16071428571428573</v>
      </c>
      <c r="R18" s="193" t="s">
        <v>72</v>
      </c>
    </row>
    <row r="19" spans="1:18" ht="27" customHeight="1">
      <c r="A19" s="14" t="s">
        <v>14</v>
      </c>
      <c r="B19" s="121">
        <v>-35</v>
      </c>
      <c r="C19" s="121">
        <v>-7</v>
      </c>
      <c r="D19" s="121">
        <v>0</v>
      </c>
      <c r="E19" s="121">
        <v>-238</v>
      </c>
      <c r="F19" s="121">
        <v>0</v>
      </c>
      <c r="G19" s="121">
        <v>-281</v>
      </c>
      <c r="H19" s="15"/>
      <c r="I19" s="15">
        <v>-33</v>
      </c>
      <c r="J19" s="121">
        <v>42</v>
      </c>
      <c r="K19" s="121">
        <v>0</v>
      </c>
      <c r="L19" s="121">
        <v>-162</v>
      </c>
      <c r="M19" s="121">
        <v>-151</v>
      </c>
      <c r="N19" s="121">
        <v>126</v>
      </c>
      <c r="O19" s="121">
        <v>-24</v>
      </c>
      <c r="P19" s="16"/>
      <c r="Q19" s="193">
        <f t="shared" si="0"/>
        <v>0.46913580246913578</v>
      </c>
      <c r="R19" s="193">
        <f>(G19-M19)/M19</f>
        <v>0.86092715231788075</v>
      </c>
    </row>
    <row r="20" spans="1:18" s="17" customFormat="1" ht="27" customHeight="1">
      <c r="A20" s="3" t="s">
        <v>53</v>
      </c>
      <c r="B20" s="15">
        <f>B12-B15-B16-B17-B18-B19</f>
        <v>5903</v>
      </c>
      <c r="C20" s="15">
        <f>C12-C15-C16-C17-C18-C19</f>
        <v>4999</v>
      </c>
      <c r="D20" s="15">
        <f>D12-D15-D16-D17-D18-D19</f>
        <v>0</v>
      </c>
      <c r="E20" s="15">
        <f>E12-E15-E16-E17-E18-E19</f>
        <v>6745</v>
      </c>
      <c r="F20" s="15">
        <f>F12-F15-F16-F17-F18-F19</f>
        <v>0</v>
      </c>
      <c r="G20" s="121">
        <f t="shared" ref="G20:O20" si="1">G12-G15-G16-G17-G18-G19</f>
        <v>17647</v>
      </c>
      <c r="H20" s="15"/>
      <c r="I20" s="15">
        <f>I12-I15-I16-I17-I18-I19</f>
        <v>5670</v>
      </c>
      <c r="J20" s="15">
        <f>J12-J15-J16-J17-J18-J19</f>
        <v>6006</v>
      </c>
      <c r="K20" s="15">
        <f t="shared" ref="K20" si="2">K12-K15-K16-K17-K18-K19</f>
        <v>0</v>
      </c>
      <c r="L20" s="15">
        <f t="shared" si="1"/>
        <v>4090</v>
      </c>
      <c r="M20" s="15">
        <f t="shared" si="1"/>
        <v>15766</v>
      </c>
      <c r="N20" s="15">
        <f t="shared" si="1"/>
        <v>4170</v>
      </c>
      <c r="O20" s="15">
        <f t="shared" si="1"/>
        <v>19936</v>
      </c>
      <c r="P20" s="16"/>
      <c r="Q20" s="193">
        <f t="shared" si="0"/>
        <v>0.64914425427872857</v>
      </c>
      <c r="R20" s="193">
        <f>(G20-M20)/M20</f>
        <v>0.11930737029049854</v>
      </c>
    </row>
    <row r="21" spans="1:18" s="17" customFormat="1" ht="27" customHeight="1">
      <c r="A21" s="18" t="s">
        <v>54</v>
      </c>
      <c r="B21" s="15">
        <v>818</v>
      </c>
      <c r="C21" s="121">
        <v>571</v>
      </c>
      <c r="D21" s="121">
        <v>0</v>
      </c>
      <c r="E21" s="121">
        <v>958</v>
      </c>
      <c r="F21" s="15">
        <v>0</v>
      </c>
      <c r="G21" s="121">
        <v>2346</v>
      </c>
      <c r="H21" s="15"/>
      <c r="I21" s="15">
        <v>903</v>
      </c>
      <c r="J21" s="121">
        <v>545</v>
      </c>
      <c r="K21" s="121">
        <v>0</v>
      </c>
      <c r="L21" s="121">
        <v>929</v>
      </c>
      <c r="M21" s="121">
        <v>2377</v>
      </c>
      <c r="N21" s="15">
        <v>425</v>
      </c>
      <c r="O21" s="121">
        <v>2803</v>
      </c>
      <c r="P21" s="16"/>
      <c r="Q21" s="193"/>
      <c r="R21" s="193"/>
    </row>
    <row r="22" spans="1:18" s="17" customFormat="1" ht="27" customHeight="1">
      <c r="A22" s="3" t="s">
        <v>45</v>
      </c>
      <c r="B22" s="15">
        <f t="shared" ref="B22:O22" si="3">B20-B21</f>
        <v>5085</v>
      </c>
      <c r="C22" s="15">
        <f t="shared" si="3"/>
        <v>4428</v>
      </c>
      <c r="D22" s="15">
        <f t="shared" ref="D22" si="4">D20-D21</f>
        <v>0</v>
      </c>
      <c r="E22" s="15">
        <f t="shared" si="3"/>
        <v>5787</v>
      </c>
      <c r="F22" s="15">
        <f t="shared" si="3"/>
        <v>0</v>
      </c>
      <c r="G22" s="15">
        <f t="shared" si="3"/>
        <v>15301</v>
      </c>
      <c r="H22" s="15"/>
      <c r="I22" s="15">
        <f t="shared" si="3"/>
        <v>4767</v>
      </c>
      <c r="J22" s="15">
        <f t="shared" si="3"/>
        <v>5461</v>
      </c>
      <c r="K22" s="15">
        <f t="shared" ref="K22" si="5">K20-K21</f>
        <v>0</v>
      </c>
      <c r="L22" s="15">
        <f t="shared" si="3"/>
        <v>3161</v>
      </c>
      <c r="M22" s="15">
        <f t="shared" si="3"/>
        <v>13389</v>
      </c>
      <c r="N22" s="15">
        <f t="shared" si="3"/>
        <v>3745</v>
      </c>
      <c r="O22" s="15">
        <f t="shared" si="3"/>
        <v>17133</v>
      </c>
      <c r="P22" s="16"/>
      <c r="Q22" s="193">
        <f>(E22-L22)/L22</f>
        <v>0.83074976273331225</v>
      </c>
      <c r="R22" s="193">
        <f>(G22-M22)/M22</f>
        <v>0.14280379415938457</v>
      </c>
    </row>
    <row r="23" spans="1:18" s="17" customFormat="1" ht="31.5" customHeight="1">
      <c r="A23" s="19" t="s">
        <v>48</v>
      </c>
      <c r="B23" s="15">
        <v>6</v>
      </c>
      <c r="C23" s="121">
        <v>1</v>
      </c>
      <c r="D23" s="121">
        <v>0</v>
      </c>
      <c r="E23" s="121">
        <v>2</v>
      </c>
      <c r="F23" s="15">
        <v>0</v>
      </c>
      <c r="G23" s="121">
        <v>10</v>
      </c>
      <c r="H23" s="15"/>
      <c r="I23" s="15">
        <v>5</v>
      </c>
      <c r="J23" s="121">
        <v>6</v>
      </c>
      <c r="K23" s="121">
        <v>0</v>
      </c>
      <c r="L23" s="121">
        <v>4</v>
      </c>
      <c r="M23" s="121">
        <v>15</v>
      </c>
      <c r="N23" s="15">
        <v>2</v>
      </c>
      <c r="O23" s="121">
        <v>16</v>
      </c>
      <c r="P23" s="16"/>
      <c r="Q23" s="193"/>
      <c r="R23" s="193"/>
    </row>
    <row r="24" spans="1:18" s="17" customFormat="1" ht="32.5" customHeight="1">
      <c r="A24" s="19" t="s">
        <v>71</v>
      </c>
      <c r="B24" s="125">
        <f t="shared" ref="B24:O24" si="6">B22-B23</f>
        <v>5079</v>
      </c>
      <c r="C24" s="125">
        <f t="shared" si="6"/>
        <v>4427</v>
      </c>
      <c r="D24" s="125">
        <f t="shared" ref="D24" si="7">D22-D23</f>
        <v>0</v>
      </c>
      <c r="E24" s="125">
        <f t="shared" si="6"/>
        <v>5785</v>
      </c>
      <c r="F24" s="137">
        <f t="shared" si="6"/>
        <v>0</v>
      </c>
      <c r="G24" s="137">
        <f t="shared" si="6"/>
        <v>15291</v>
      </c>
      <c r="H24" s="15"/>
      <c r="I24" s="125">
        <f t="shared" si="6"/>
        <v>4762</v>
      </c>
      <c r="J24" s="125">
        <f t="shared" si="6"/>
        <v>5455</v>
      </c>
      <c r="K24" s="125">
        <f t="shared" ref="K24" si="8">K22-K23</f>
        <v>0</v>
      </c>
      <c r="L24" s="125">
        <f t="shared" si="6"/>
        <v>3157</v>
      </c>
      <c r="M24" s="125">
        <f t="shared" si="6"/>
        <v>13374</v>
      </c>
      <c r="N24" s="125">
        <f t="shared" si="6"/>
        <v>3743</v>
      </c>
      <c r="O24" s="125">
        <f t="shared" si="6"/>
        <v>17117</v>
      </c>
      <c r="P24" s="16"/>
      <c r="Q24" s="193">
        <f>(E24-L24)/L24</f>
        <v>0.83243585682610077</v>
      </c>
      <c r="R24" s="193">
        <f>(G24-M24)/M24</f>
        <v>0.14333781965006728</v>
      </c>
    </row>
    <row r="25" spans="1:18" ht="16" customHeight="1">
      <c r="A25" s="3"/>
      <c r="B25" s="12"/>
      <c r="C25" s="12"/>
      <c r="D25" s="12"/>
      <c r="E25" s="12"/>
      <c r="F25" s="12"/>
      <c r="G25" s="12"/>
      <c r="H25" s="12"/>
      <c r="I25" s="12"/>
      <c r="J25" s="12"/>
      <c r="K25" s="12"/>
      <c r="L25" s="12"/>
      <c r="M25" s="12"/>
      <c r="N25" s="12"/>
      <c r="O25" s="12"/>
      <c r="P25" s="94"/>
      <c r="Q25" s="194"/>
      <c r="R25" s="194"/>
    </row>
    <row r="26" spans="1:18" s="17" customFormat="1" ht="32.5" customHeight="1">
      <c r="A26" s="19" t="s">
        <v>55</v>
      </c>
      <c r="B26" s="126">
        <f t="shared" ref="B26:G26" si="9">B24/B28</f>
        <v>2.0067167127617545</v>
      </c>
      <c r="C26" s="126">
        <f t="shared" si="9"/>
        <v>1.7616394747313968</v>
      </c>
      <c r="D26" s="126" t="e">
        <f t="shared" si="9"/>
        <v>#DIV/0!</v>
      </c>
      <c r="E26" s="126">
        <f t="shared" si="9"/>
        <v>2.3158526821457164</v>
      </c>
      <c r="F26" s="126" t="e">
        <f t="shared" si="9"/>
        <v>#DIV/0!</v>
      </c>
      <c r="G26" s="126">
        <f t="shared" si="9"/>
        <v>6.0823389021479715</v>
      </c>
      <c r="H26" s="20"/>
      <c r="I26" s="126">
        <f t="shared" ref="I26:O26" si="10">I24/I28</f>
        <v>1.8718553459119496</v>
      </c>
      <c r="J26" s="126">
        <f t="shared" si="10"/>
        <v>2.1442610062893084</v>
      </c>
      <c r="K26" s="126" t="e">
        <f t="shared" ref="K26" si="11">K24/K28</f>
        <v>#DIV/0!</v>
      </c>
      <c r="L26" s="126">
        <f t="shared" si="10"/>
        <v>1.2424242424242424</v>
      </c>
      <c r="M26" s="126">
        <f t="shared" si="10"/>
        <v>5.2591427447896182</v>
      </c>
      <c r="N26" s="126">
        <f t="shared" si="10"/>
        <v>1.4753646038628301</v>
      </c>
      <c r="O26" s="126">
        <f t="shared" si="10"/>
        <v>6.7363242817788276</v>
      </c>
      <c r="P26" s="11"/>
      <c r="Q26" s="195">
        <v>0.87</v>
      </c>
      <c r="R26" s="195">
        <f>(G26-M26)/M26</f>
        <v>0.15652668073592735</v>
      </c>
    </row>
    <row r="27" spans="1:18" s="17" customFormat="1" ht="16" customHeight="1">
      <c r="A27" s="3" t="s">
        <v>15</v>
      </c>
      <c r="B27" s="3"/>
      <c r="C27" s="3"/>
      <c r="D27" s="3"/>
      <c r="E27" s="3"/>
      <c r="F27" s="3"/>
      <c r="G27" s="3"/>
      <c r="H27" s="3"/>
      <c r="I27" s="3"/>
      <c r="J27" s="3"/>
      <c r="K27" s="3"/>
      <c r="L27" s="3"/>
      <c r="M27" s="3"/>
      <c r="N27" s="3"/>
      <c r="O27" s="3"/>
      <c r="P27" s="3"/>
    </row>
    <row r="28" spans="1:18" s="17" customFormat="1" ht="27" customHeight="1">
      <c r="A28" s="19" t="s">
        <v>59</v>
      </c>
      <c r="B28" s="21">
        <v>2531</v>
      </c>
      <c r="C28" s="130">
        <v>2513</v>
      </c>
      <c r="D28" s="130">
        <v>0</v>
      </c>
      <c r="E28" s="130">
        <v>2498</v>
      </c>
      <c r="F28" s="21">
        <v>0</v>
      </c>
      <c r="G28" s="21">
        <v>2514</v>
      </c>
      <c r="H28" s="22"/>
      <c r="I28" s="21">
        <v>2544</v>
      </c>
      <c r="J28" s="130">
        <v>2544</v>
      </c>
      <c r="K28" s="130">
        <v>0</v>
      </c>
      <c r="L28" s="130">
        <v>2541</v>
      </c>
      <c r="M28" s="130">
        <v>2543</v>
      </c>
      <c r="N28" s="21">
        <v>2537</v>
      </c>
      <c r="O28" s="21">
        <v>2541</v>
      </c>
      <c r="P28" s="96"/>
    </row>
    <row r="29" spans="1:18" s="17" customFormat="1" ht="27" customHeight="1">
      <c r="A29" s="134" t="s">
        <v>27</v>
      </c>
      <c r="B29" s="131">
        <f t="shared" ref="B29:G29" si="12">B21/B20</f>
        <v>0.13857360664069118</v>
      </c>
      <c r="C29" s="131">
        <f t="shared" si="12"/>
        <v>0.11422284456891378</v>
      </c>
      <c r="D29" s="131" t="e">
        <f t="shared" si="12"/>
        <v>#DIV/0!</v>
      </c>
      <c r="E29" s="131">
        <f t="shared" si="12"/>
        <v>0.14203113417346183</v>
      </c>
      <c r="F29" s="23" t="e">
        <f t="shared" si="12"/>
        <v>#DIV/0!</v>
      </c>
      <c r="G29" s="131">
        <f t="shared" si="12"/>
        <v>0.13294044313481046</v>
      </c>
      <c r="H29" s="24"/>
      <c r="I29" s="23">
        <f>I21/I20</f>
        <v>0.15925925925925927</v>
      </c>
      <c r="J29" s="23">
        <f>J21/J20</f>
        <v>9.0742590742590737E-2</v>
      </c>
      <c r="K29" s="23" t="e">
        <f t="shared" ref="K29" si="13">K21/K20</f>
        <v>#DIV/0!</v>
      </c>
      <c r="L29" s="23">
        <f t="shared" ref="L29:O29" si="14">L21/L20</f>
        <v>0.22713936430317849</v>
      </c>
      <c r="M29" s="23">
        <f t="shared" si="14"/>
        <v>0.15076747431181023</v>
      </c>
      <c r="N29" s="23">
        <f t="shared" si="14"/>
        <v>0.10191846522781775</v>
      </c>
      <c r="O29" s="23">
        <f t="shared" si="14"/>
        <v>0.14059991974317818</v>
      </c>
      <c r="P29" s="97"/>
    </row>
    <row r="30" spans="1:18" s="17" customFormat="1" ht="27" customHeight="1"/>
    <row r="31" spans="1:18" s="17" customFormat="1" ht="27" customHeight="1">
      <c r="A31" s="85" t="s">
        <v>63</v>
      </c>
    </row>
    <row r="32" spans="1:18" s="17" customFormat="1" ht="27" customHeight="1">
      <c r="A32" s="3" t="s">
        <v>16</v>
      </c>
    </row>
    <row r="33" spans="1:16" ht="33.75" customHeight="1">
      <c r="B33" s="25"/>
      <c r="C33" s="25"/>
      <c r="D33" s="25"/>
      <c r="E33" s="25"/>
      <c r="F33" s="25"/>
      <c r="G33" s="25"/>
      <c r="H33" s="25"/>
      <c r="I33" s="26"/>
      <c r="J33" s="26"/>
      <c r="K33" s="26"/>
      <c r="L33" s="26"/>
      <c r="M33" s="26"/>
      <c r="N33" s="26"/>
      <c r="O33" s="26"/>
      <c r="P33" s="26"/>
    </row>
    <row r="34" spans="1:16" ht="40.5" customHeight="1">
      <c r="A34" s="282"/>
      <c r="B34" s="282"/>
      <c r="C34" s="282"/>
      <c r="D34" s="282"/>
      <c r="E34" s="282"/>
      <c r="F34" s="282"/>
      <c r="G34" s="282"/>
      <c r="H34" s="282"/>
      <c r="I34" s="282"/>
      <c r="J34" s="282"/>
      <c r="K34" s="282"/>
      <c r="L34" s="282"/>
      <c r="M34" s="282"/>
      <c r="N34" s="282"/>
      <c r="O34" s="282"/>
      <c r="P34" s="282"/>
    </row>
    <row r="35" spans="1:16" ht="11.5" customHeight="1">
      <c r="A35" s="282"/>
      <c r="B35" s="282"/>
      <c r="C35" s="282"/>
      <c r="D35" s="282"/>
      <c r="E35" s="282"/>
      <c r="F35" s="282"/>
      <c r="G35" s="282"/>
      <c r="H35" s="282"/>
      <c r="I35" s="282"/>
      <c r="J35" s="282"/>
      <c r="K35" s="282"/>
      <c r="L35" s="282"/>
      <c r="M35" s="282"/>
      <c r="N35" s="282"/>
      <c r="O35" s="282"/>
      <c r="P35" s="282"/>
    </row>
    <row r="36" spans="1:16" ht="27" customHeight="1"/>
    <row r="37" spans="1:16" ht="11.5" customHeight="1">
      <c r="A37" s="1"/>
      <c r="B37" s="1"/>
      <c r="C37" s="1"/>
      <c r="D37" s="1"/>
      <c r="E37" s="1"/>
      <c r="F37" s="1"/>
      <c r="G37" s="1"/>
      <c r="H37" s="1"/>
      <c r="I37" s="1"/>
      <c r="J37" s="1"/>
      <c r="K37" s="1"/>
      <c r="L37" s="1"/>
      <c r="M37" s="1"/>
      <c r="N37" s="1"/>
      <c r="O37" s="1"/>
      <c r="P37" s="1"/>
    </row>
    <row r="38" spans="1:16" ht="39" customHeight="1">
      <c r="A38" s="1"/>
      <c r="B38" s="1"/>
      <c r="C38" s="1"/>
      <c r="D38" s="1"/>
      <c r="E38" s="1"/>
      <c r="F38" s="1"/>
      <c r="G38" s="1"/>
      <c r="H38" s="1"/>
      <c r="I38" s="1"/>
      <c r="J38" s="1"/>
      <c r="K38" s="1"/>
      <c r="L38" s="1"/>
      <c r="M38" s="1"/>
      <c r="N38" s="1"/>
      <c r="O38" s="1"/>
      <c r="P38" s="1"/>
    </row>
    <row r="39" spans="1:16" ht="11.5" customHeight="1">
      <c r="A39" s="1"/>
      <c r="B39" s="1"/>
      <c r="C39" s="1"/>
      <c r="D39" s="1"/>
      <c r="E39" s="1"/>
      <c r="F39" s="1"/>
      <c r="G39" s="1"/>
      <c r="H39" s="1"/>
      <c r="I39" s="1"/>
      <c r="J39" s="1"/>
      <c r="K39" s="1"/>
      <c r="L39" s="1"/>
      <c r="M39" s="1"/>
      <c r="N39" s="1"/>
      <c r="O39" s="1"/>
      <c r="P39" s="1"/>
    </row>
    <row r="40" spans="1:16" ht="75.650000000000006" customHeight="1">
      <c r="A40" s="1"/>
      <c r="B40" s="1"/>
      <c r="C40" s="1"/>
      <c r="D40" s="1"/>
      <c r="E40" s="1"/>
      <c r="F40" s="1"/>
      <c r="G40" s="1"/>
      <c r="H40" s="1"/>
      <c r="I40" s="1"/>
      <c r="J40" s="1"/>
      <c r="K40" s="1"/>
      <c r="L40" s="1"/>
      <c r="M40" s="1"/>
      <c r="N40" s="1"/>
      <c r="O40" s="1"/>
      <c r="P40" s="1"/>
    </row>
    <row r="41" spans="1:16" ht="11.5" customHeight="1">
      <c r="A41" s="1"/>
      <c r="B41" s="1"/>
      <c r="C41" s="1"/>
      <c r="D41" s="1"/>
      <c r="E41" s="1"/>
      <c r="F41" s="1"/>
      <c r="G41" s="1"/>
      <c r="H41" s="1"/>
      <c r="I41" s="1"/>
      <c r="J41" s="1"/>
      <c r="K41" s="1"/>
      <c r="L41" s="1"/>
      <c r="M41" s="1"/>
      <c r="N41" s="1"/>
      <c r="O41" s="1"/>
      <c r="P41" s="1"/>
    </row>
    <row r="42" spans="1:16" ht="65" customHeight="1">
      <c r="A42" s="1"/>
      <c r="B42" s="1"/>
      <c r="C42" s="1"/>
      <c r="D42" s="1"/>
      <c r="E42" s="1"/>
      <c r="F42" s="1"/>
      <c r="G42" s="1"/>
      <c r="H42" s="1"/>
      <c r="I42" s="1"/>
      <c r="J42" s="1"/>
      <c r="K42" s="1"/>
      <c r="L42" s="1"/>
      <c r="M42" s="1"/>
      <c r="N42" s="1"/>
      <c r="O42" s="1"/>
      <c r="P42" s="1"/>
    </row>
    <row r="43" spans="1:16" ht="11.5" customHeight="1">
      <c r="A43" s="1"/>
      <c r="B43" s="1"/>
      <c r="C43" s="1"/>
      <c r="D43" s="1"/>
      <c r="E43" s="1"/>
      <c r="F43" s="1"/>
      <c r="G43" s="1"/>
      <c r="H43" s="1"/>
      <c r="I43" s="1"/>
      <c r="J43" s="1"/>
      <c r="K43" s="1"/>
      <c r="L43" s="1"/>
      <c r="M43" s="1"/>
      <c r="N43" s="1"/>
      <c r="O43" s="1"/>
      <c r="P43" s="1"/>
    </row>
    <row r="44" spans="1:16" ht="111" customHeight="1">
      <c r="A44" s="1"/>
      <c r="B44" s="1"/>
      <c r="C44" s="1"/>
      <c r="D44" s="1"/>
      <c r="E44" s="1"/>
      <c r="F44" s="1"/>
      <c r="G44" s="1"/>
      <c r="H44" s="1"/>
      <c r="I44" s="1"/>
      <c r="J44" s="1"/>
      <c r="K44" s="1"/>
      <c r="L44" s="1"/>
      <c r="M44" s="1"/>
      <c r="N44" s="1"/>
      <c r="O44" s="1"/>
      <c r="P44" s="1"/>
    </row>
    <row r="45" spans="1:16" ht="67.25" customHeight="1">
      <c r="A45" s="1"/>
      <c r="B45" s="1"/>
      <c r="C45" s="1"/>
      <c r="D45" s="1"/>
      <c r="E45" s="1"/>
      <c r="F45" s="1"/>
      <c r="G45" s="1"/>
      <c r="H45" s="1"/>
      <c r="I45" s="1"/>
      <c r="J45" s="1"/>
      <c r="K45" s="1"/>
      <c r="L45" s="1"/>
      <c r="M45" s="1"/>
      <c r="N45" s="1"/>
      <c r="O45" s="1"/>
      <c r="P45" s="1"/>
    </row>
  </sheetData>
  <sheetProtection algorithmName="SHA-512" hashValue="BYqeL+FKcMylgDHwRD2pWJHPKRTZUbhj6paFAtIdMq/Ntcx6OVTRUcbA/yCh0exJFpiVsOE+AmnYvGPrOCOBcg==" saltValue="Okjq5E2KOXAHsM3Rw88Rcw==" spinCount="100000" sheet="1" objects="1" scenarios="1"/>
  <dataConsolidate/>
  <mergeCells count="24">
    <mergeCell ref="Q9:Q10"/>
    <mergeCell ref="R9:R10"/>
    <mergeCell ref="Q7:R8"/>
    <mergeCell ref="A1:R1"/>
    <mergeCell ref="A2:R2"/>
    <mergeCell ref="A3:R3"/>
    <mergeCell ref="A4:R4"/>
    <mergeCell ref="A5:R5"/>
    <mergeCell ref="M9:M10"/>
    <mergeCell ref="A34:P35"/>
    <mergeCell ref="O9:O10"/>
    <mergeCell ref="B7:G8"/>
    <mergeCell ref="C9:C10"/>
    <mergeCell ref="E9:E10"/>
    <mergeCell ref="F9:F10"/>
    <mergeCell ref="G9:G10"/>
    <mergeCell ref="B9:B10"/>
    <mergeCell ref="I9:I10"/>
    <mergeCell ref="J9:J10"/>
    <mergeCell ref="L9:L10"/>
    <mergeCell ref="I7:O8"/>
    <mergeCell ref="D9:D10"/>
    <mergeCell ref="K9:K10"/>
    <mergeCell ref="N9:N10"/>
  </mergeCells>
  <printOptions horizontalCentered="1"/>
  <pageMargins left="0.38" right="0.33" top="0.42" bottom="1.75" header="0.33" footer="0.5"/>
  <pageSetup scale="4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Q51"/>
  <sheetViews>
    <sheetView showGridLines="0" topLeftCell="A29" zoomScale="77" zoomScaleNormal="77" zoomScalePageLayoutView="60" workbookViewId="0">
      <selection activeCell="A41" sqref="A41:O41"/>
    </sheetView>
  </sheetViews>
  <sheetFormatPr defaultColWidth="10.69921875" defaultRowHeight="16" customHeight="1"/>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59765625" customWidth="1"/>
    <col min="18" max="16384" width="10.69921875" style="28"/>
  </cols>
  <sheetData>
    <row r="1" spans="1:17" ht="26" customHeight="1">
      <c r="A1" s="298" t="s">
        <v>69</v>
      </c>
      <c r="B1" s="298"/>
      <c r="C1" s="298"/>
      <c r="D1" s="298"/>
      <c r="E1" s="298"/>
      <c r="F1" s="298"/>
      <c r="G1" s="298"/>
      <c r="H1" s="298"/>
      <c r="I1" s="298"/>
      <c r="J1" s="298"/>
      <c r="K1" s="298"/>
      <c r="L1" s="298"/>
      <c r="M1" s="298"/>
      <c r="N1" s="298"/>
      <c r="O1" s="298"/>
    </row>
    <row r="2" spans="1:17" ht="26" customHeight="1">
      <c r="A2" s="298" t="s">
        <v>78</v>
      </c>
      <c r="B2" s="298"/>
      <c r="C2" s="298"/>
      <c r="D2" s="298"/>
      <c r="E2" s="298"/>
      <c r="F2" s="298"/>
      <c r="G2" s="298"/>
      <c r="H2" s="298"/>
      <c r="I2" s="298"/>
      <c r="J2" s="298"/>
      <c r="K2" s="298"/>
      <c r="L2" s="298"/>
      <c r="M2" s="298"/>
      <c r="N2" s="298"/>
      <c r="O2" s="298"/>
    </row>
    <row r="3" spans="1:17" ht="26" customHeight="1">
      <c r="A3" s="298" t="s">
        <v>0</v>
      </c>
      <c r="B3" s="298"/>
      <c r="C3" s="298"/>
      <c r="D3" s="298"/>
      <c r="E3" s="298"/>
      <c r="F3" s="298"/>
      <c r="G3" s="298"/>
      <c r="H3" s="298"/>
      <c r="I3" s="298"/>
      <c r="J3" s="298"/>
      <c r="K3" s="298"/>
      <c r="L3" s="298"/>
      <c r="M3" s="298"/>
      <c r="N3" s="298"/>
      <c r="O3" s="298"/>
    </row>
    <row r="4" spans="1:17" ht="26" customHeight="1">
      <c r="A4" s="298" t="s">
        <v>1</v>
      </c>
      <c r="B4" s="298"/>
      <c r="C4" s="298"/>
      <c r="D4" s="298"/>
      <c r="E4" s="298"/>
      <c r="F4" s="298"/>
      <c r="G4" s="298"/>
      <c r="H4" s="298"/>
      <c r="I4" s="298"/>
      <c r="J4" s="298"/>
      <c r="K4" s="298"/>
      <c r="L4" s="298"/>
      <c r="M4" s="298"/>
      <c r="N4" s="298"/>
      <c r="O4" s="298"/>
    </row>
    <row r="5" spans="1:17" ht="26" customHeight="1">
      <c r="A5" s="298" t="s">
        <v>44</v>
      </c>
      <c r="B5" s="298"/>
      <c r="C5" s="298"/>
      <c r="D5" s="298"/>
      <c r="E5" s="298"/>
      <c r="F5" s="298"/>
      <c r="G5" s="298"/>
      <c r="H5" s="298"/>
      <c r="I5" s="298"/>
      <c r="J5" s="298"/>
      <c r="K5" s="298"/>
      <c r="L5" s="298"/>
      <c r="M5" s="298"/>
      <c r="N5" s="298"/>
      <c r="O5" s="298"/>
    </row>
    <row r="6" spans="1:17" ht="26" customHeight="1">
      <c r="A6" s="138"/>
      <c r="B6" s="138"/>
      <c r="C6" s="138"/>
      <c r="D6" s="138"/>
      <c r="E6" s="138"/>
      <c r="F6" s="138"/>
      <c r="G6" s="138"/>
      <c r="H6" s="138"/>
      <c r="I6" s="138"/>
      <c r="J6" s="138"/>
      <c r="K6" s="138"/>
      <c r="L6" s="138"/>
      <c r="M6" s="138"/>
      <c r="N6" s="138"/>
      <c r="O6" s="138"/>
    </row>
    <row r="7" spans="1:17" s="1" customFormat="1" ht="33.65" customHeight="1">
      <c r="A7" s="296"/>
      <c r="B7" s="296"/>
      <c r="C7" s="296"/>
      <c r="D7" s="296"/>
      <c r="E7" s="296"/>
      <c r="F7" s="296"/>
      <c r="G7" s="296"/>
      <c r="H7" s="296"/>
      <c r="I7" s="296"/>
      <c r="J7" s="296"/>
      <c r="K7" s="296"/>
      <c r="L7" s="296"/>
      <c r="M7" s="296"/>
      <c r="N7" s="296"/>
      <c r="O7" s="296"/>
      <c r="P7" s="139"/>
      <c r="Q7" s="139"/>
    </row>
    <row r="8" spans="1:17" ht="15.5">
      <c r="A8" s="29"/>
      <c r="B8" s="30"/>
      <c r="C8" s="283" t="s">
        <v>18</v>
      </c>
      <c r="D8" s="31"/>
      <c r="E8" s="283" t="s">
        <v>61</v>
      </c>
      <c r="F8" s="31"/>
      <c r="G8" s="283" t="s">
        <v>41</v>
      </c>
      <c r="H8" s="31"/>
      <c r="I8" s="283" t="s">
        <v>19</v>
      </c>
      <c r="J8" s="31"/>
      <c r="K8" s="293" t="s">
        <v>65</v>
      </c>
      <c r="L8" s="31"/>
      <c r="M8" s="283" t="s">
        <v>20</v>
      </c>
      <c r="N8" s="32"/>
      <c r="O8" s="283" t="s">
        <v>21</v>
      </c>
      <c r="P8" s="28"/>
    </row>
    <row r="9" spans="1:17" ht="33" customHeight="1">
      <c r="A9" s="29"/>
      <c r="B9" s="33"/>
      <c r="C9" s="297"/>
      <c r="D9" s="31"/>
      <c r="E9" s="284"/>
      <c r="F9" s="31"/>
      <c r="G9" s="284"/>
      <c r="H9" s="31"/>
      <c r="I9" s="284"/>
      <c r="J9" s="31"/>
      <c r="K9" s="293"/>
      <c r="L9" s="31"/>
      <c r="M9" s="284"/>
      <c r="N9" s="32"/>
      <c r="O9" s="284"/>
      <c r="P9" s="28"/>
    </row>
    <row r="10" spans="1:17" ht="21" customHeight="1">
      <c r="A10" s="34" t="s">
        <v>79</v>
      </c>
      <c r="B10" s="35"/>
      <c r="C10" s="35"/>
      <c r="D10" s="35"/>
      <c r="E10" s="35"/>
      <c r="F10" s="35"/>
      <c r="G10" s="35"/>
      <c r="H10" s="35"/>
      <c r="I10" s="35"/>
      <c r="J10" s="35"/>
      <c r="K10" s="35"/>
      <c r="L10" s="35"/>
      <c r="M10" s="35"/>
      <c r="N10" s="35"/>
      <c r="O10" s="35"/>
      <c r="P10" s="28"/>
    </row>
    <row r="11" spans="1:17" customFormat="1" ht="21" customHeight="1">
      <c r="A11" s="35" t="s">
        <v>10</v>
      </c>
      <c r="B11" s="36"/>
      <c r="C11" s="140">
        <v>3855</v>
      </c>
      <c r="D11" s="36"/>
      <c r="E11" s="128">
        <v>621</v>
      </c>
      <c r="F11" s="104"/>
      <c r="G11" s="103">
        <v>110</v>
      </c>
      <c r="H11" s="105"/>
      <c r="I11" s="105"/>
      <c r="J11" s="105"/>
      <c r="K11" s="105"/>
      <c r="L11" s="105"/>
      <c r="M11" s="103">
        <f>SUM(E11:K11)</f>
        <v>731</v>
      </c>
      <c r="N11" s="35"/>
      <c r="O11" s="155">
        <f>C11-M11</f>
        <v>3124</v>
      </c>
      <c r="P11" s="28"/>
    </row>
    <row r="12" spans="1:17" customFormat="1" ht="21" customHeight="1">
      <c r="A12" s="35" t="s">
        <v>23</v>
      </c>
      <c r="B12" s="36"/>
      <c r="C12" s="141">
        <v>2633</v>
      </c>
      <c r="D12" s="36"/>
      <c r="E12" s="103">
        <v>34</v>
      </c>
      <c r="F12" s="104"/>
      <c r="G12" s="103"/>
      <c r="H12" s="105"/>
      <c r="I12" s="105"/>
      <c r="J12" s="105"/>
      <c r="K12" s="105"/>
      <c r="L12" s="105"/>
      <c r="M12" s="103">
        <f>SUM(E12:K12)</f>
        <v>34</v>
      </c>
      <c r="N12" s="35"/>
      <c r="O12" s="156">
        <f>C12-M12</f>
        <v>2599</v>
      </c>
      <c r="P12" s="28"/>
    </row>
    <row r="13" spans="1:17" customFormat="1" ht="21" customHeight="1">
      <c r="A13" s="35" t="s">
        <v>24</v>
      </c>
      <c r="B13" s="36"/>
      <c r="C13" s="141">
        <v>4234</v>
      </c>
      <c r="D13" s="36"/>
      <c r="E13" s="103">
        <v>4</v>
      </c>
      <c r="F13" s="104"/>
      <c r="G13" s="128">
        <v>233</v>
      </c>
      <c r="H13" s="105"/>
      <c r="I13" s="105"/>
      <c r="J13" s="105"/>
      <c r="K13" s="105"/>
      <c r="L13" s="105"/>
      <c r="M13" s="103">
        <f>SUM(E13:K13)</f>
        <v>237</v>
      </c>
      <c r="N13" s="35"/>
      <c r="O13" s="156">
        <f>C13-M13</f>
        <v>3997</v>
      </c>
      <c r="P13" s="28"/>
    </row>
    <row r="14" spans="1:17" customFormat="1" ht="21" customHeight="1">
      <c r="A14" s="35" t="s">
        <v>25</v>
      </c>
      <c r="B14" s="35"/>
      <c r="C14" s="141">
        <v>47</v>
      </c>
      <c r="D14" s="35"/>
      <c r="E14" s="105"/>
      <c r="F14" s="104"/>
      <c r="G14" s="103">
        <v>47</v>
      </c>
      <c r="H14" s="105"/>
      <c r="I14" s="105"/>
      <c r="J14" s="105"/>
      <c r="K14" s="105"/>
      <c r="L14" s="105"/>
      <c r="M14" s="103">
        <f>SUM(E14:K14)</f>
        <v>47</v>
      </c>
      <c r="N14" s="35"/>
      <c r="O14" s="171" t="s">
        <v>50</v>
      </c>
      <c r="P14" s="28"/>
    </row>
    <row r="15" spans="1:17" customFormat="1" ht="21" customHeight="1">
      <c r="A15" s="35" t="s">
        <v>14</v>
      </c>
      <c r="B15" s="35"/>
      <c r="C15" s="122">
        <v>-238</v>
      </c>
      <c r="D15" s="35"/>
      <c r="E15" s="127"/>
      <c r="F15" s="104"/>
      <c r="G15" s="103"/>
      <c r="H15" s="105"/>
      <c r="I15" s="105">
        <v>-344</v>
      </c>
      <c r="J15" s="105"/>
      <c r="K15" s="105"/>
      <c r="L15" s="105"/>
      <c r="M15" s="103">
        <f>SUM(E15:K15)</f>
        <v>-344</v>
      </c>
      <c r="N15" s="35"/>
      <c r="O15" s="156">
        <f t="shared" ref="O15:O20" si="0">C15-M15</f>
        <v>106</v>
      </c>
      <c r="P15" s="28"/>
    </row>
    <row r="16" spans="1:17" customFormat="1" ht="21" customHeight="1">
      <c r="A16" s="35" t="s">
        <v>47</v>
      </c>
      <c r="B16" s="38"/>
      <c r="C16" s="141">
        <v>6745</v>
      </c>
      <c r="D16" s="38"/>
      <c r="E16" s="103">
        <f>-SUM(E11:E15)</f>
        <v>-659</v>
      </c>
      <c r="F16" s="103"/>
      <c r="G16" s="128">
        <f>-SUM(G11:G15)</f>
        <v>-390</v>
      </c>
      <c r="H16" s="103"/>
      <c r="I16" s="103">
        <f>-SUM(I11:I15)</f>
        <v>344</v>
      </c>
      <c r="J16" s="103"/>
      <c r="K16" s="103"/>
      <c r="L16" s="103"/>
      <c r="M16" s="103">
        <f>-SUM(M11:M15)</f>
        <v>-705</v>
      </c>
      <c r="N16" s="35"/>
      <c r="O16" s="156">
        <f t="shared" si="0"/>
        <v>7450</v>
      </c>
      <c r="P16" s="28"/>
    </row>
    <row r="17" spans="1:17" customFormat="1" ht="21" customHeight="1">
      <c r="A17" s="39" t="s">
        <v>26</v>
      </c>
      <c r="B17" s="40"/>
      <c r="C17" s="141">
        <v>958</v>
      </c>
      <c r="D17" s="142"/>
      <c r="E17" s="128">
        <v>-119</v>
      </c>
      <c r="F17" s="150" t="s">
        <v>22</v>
      </c>
      <c r="G17" s="128">
        <v>-82</v>
      </c>
      <c r="H17" s="150" t="s">
        <v>22</v>
      </c>
      <c r="I17" s="128">
        <v>73</v>
      </c>
      <c r="J17" s="150" t="s">
        <v>22</v>
      </c>
      <c r="K17" s="128">
        <v>86</v>
      </c>
      <c r="L17" s="150" t="s">
        <v>66</v>
      </c>
      <c r="M17" s="103">
        <f>SUM(E17:K17)</f>
        <v>-42</v>
      </c>
      <c r="N17" s="106"/>
      <c r="O17" s="156">
        <f t="shared" si="0"/>
        <v>1000</v>
      </c>
      <c r="P17" s="28"/>
    </row>
    <row r="18" spans="1:17" customFormat="1" ht="21" customHeight="1">
      <c r="A18" s="35" t="s">
        <v>46</v>
      </c>
      <c r="B18" s="40"/>
      <c r="C18" s="122">
        <v>5787</v>
      </c>
      <c r="D18" s="40"/>
      <c r="E18" s="103">
        <f>E16-E17</f>
        <v>-540</v>
      </c>
      <c r="F18" s="103"/>
      <c r="G18" s="103">
        <f t="shared" ref="G18" si="1">G16-G17</f>
        <v>-308</v>
      </c>
      <c r="H18" s="103"/>
      <c r="I18" s="103">
        <f t="shared" ref="I18:K18" si="2">I16-I17</f>
        <v>271</v>
      </c>
      <c r="J18" s="107"/>
      <c r="K18" s="103">
        <f t="shared" si="2"/>
        <v>-86</v>
      </c>
      <c r="L18" s="107"/>
      <c r="M18" s="103">
        <f t="shared" ref="M18" si="3">M16-M17</f>
        <v>-663</v>
      </c>
      <c r="N18" s="35"/>
      <c r="O18" s="156">
        <f t="shared" si="0"/>
        <v>6450</v>
      </c>
      <c r="P18" s="28"/>
    </row>
    <row r="19" spans="1:17" customFormat="1" ht="21" customHeight="1">
      <c r="A19" s="41" t="s">
        <v>71</v>
      </c>
      <c r="B19" s="40"/>
      <c r="C19" s="141">
        <v>5785</v>
      </c>
      <c r="D19" s="143">
        <f t="shared" ref="D19" si="4">D18-D17</f>
        <v>0</v>
      </c>
      <c r="E19" s="103">
        <f>E18</f>
        <v>-540</v>
      </c>
      <c r="F19" s="103"/>
      <c r="G19" s="103">
        <f t="shared" ref="G19:K19" si="5">G18</f>
        <v>-308</v>
      </c>
      <c r="H19" s="103"/>
      <c r="I19" s="103">
        <f t="shared" si="5"/>
        <v>271</v>
      </c>
      <c r="J19" s="103"/>
      <c r="K19" s="103">
        <f t="shared" si="5"/>
        <v>-86</v>
      </c>
      <c r="L19" s="103"/>
      <c r="M19" s="103">
        <f t="shared" ref="M19" si="6">M18</f>
        <v>-663</v>
      </c>
      <c r="N19" s="35"/>
      <c r="O19" s="156">
        <f t="shared" si="0"/>
        <v>6448</v>
      </c>
      <c r="P19" s="28"/>
      <c r="Q19" s="42"/>
    </row>
    <row r="20" spans="1:17" customFormat="1" ht="21" customHeight="1">
      <c r="A20" s="41" t="s">
        <v>49</v>
      </c>
      <c r="B20" s="40"/>
      <c r="C20" s="144">
        <v>2.3158526821457164</v>
      </c>
      <c r="D20" s="40"/>
      <c r="E20" s="151">
        <v>-0.22</v>
      </c>
      <c r="F20" s="152"/>
      <c r="G20" s="151">
        <v>-0.12</v>
      </c>
      <c r="H20" s="153"/>
      <c r="I20" s="151">
        <v>0.11</v>
      </c>
      <c r="J20" s="154"/>
      <c r="K20" s="151">
        <v>-0.03</v>
      </c>
      <c r="L20" s="154"/>
      <c r="M20" s="108">
        <f>SUM(E20:K20)</f>
        <v>-0.26</v>
      </c>
      <c r="N20" s="35"/>
      <c r="O20" s="157">
        <f t="shared" si="0"/>
        <v>2.5758526821457162</v>
      </c>
      <c r="P20" s="28"/>
    </row>
    <row r="21" spans="1:17" customFormat="1" ht="21" customHeight="1">
      <c r="A21" s="41"/>
      <c r="B21" s="40"/>
      <c r="C21" s="145"/>
      <c r="D21" s="40"/>
      <c r="E21" s="108"/>
      <c r="F21" s="107"/>
      <c r="G21" s="108"/>
      <c r="H21" s="108"/>
      <c r="I21" s="108"/>
      <c r="J21" s="108"/>
      <c r="K21" s="108"/>
      <c r="L21" s="108"/>
      <c r="M21" s="108"/>
      <c r="N21" s="35"/>
      <c r="O21" s="158"/>
      <c r="P21" s="28"/>
    </row>
    <row r="22" spans="1:17" ht="16" customHeight="1">
      <c r="A22" s="35" t="s">
        <v>27</v>
      </c>
      <c r="B22" s="43"/>
      <c r="C22" s="132">
        <v>0.14203113417346183</v>
      </c>
      <c r="D22" s="35"/>
      <c r="E22" s="35"/>
      <c r="F22" s="35"/>
      <c r="G22" s="35"/>
      <c r="H22" s="35"/>
      <c r="I22" s="35"/>
      <c r="J22" s="35"/>
      <c r="K22" s="35"/>
      <c r="L22" s="35"/>
      <c r="M22" s="35"/>
      <c r="N22" s="35"/>
      <c r="O22" s="159">
        <f>O17/O16</f>
        <v>0.13422818791946309</v>
      </c>
      <c r="P22" s="28"/>
    </row>
    <row r="24" spans="1:17" ht="21" customHeight="1">
      <c r="A24" s="34" t="s">
        <v>77</v>
      </c>
      <c r="B24" s="35"/>
      <c r="C24" s="35"/>
      <c r="D24" s="35"/>
      <c r="E24" s="35"/>
      <c r="F24" s="35"/>
      <c r="G24" s="35"/>
      <c r="H24" s="35"/>
      <c r="I24" s="35"/>
      <c r="J24" s="35"/>
      <c r="K24" s="35"/>
      <c r="L24" s="35"/>
      <c r="M24" s="35"/>
      <c r="N24" s="35"/>
      <c r="O24" s="35"/>
    </row>
    <row r="25" spans="1:17" ht="21" customHeight="1">
      <c r="A25" s="35" t="s">
        <v>10</v>
      </c>
      <c r="B25" s="36"/>
      <c r="C25" s="140">
        <v>10831</v>
      </c>
      <c r="D25" s="36"/>
      <c r="E25" s="128">
        <v>1817</v>
      </c>
      <c r="F25" s="104"/>
      <c r="G25" s="103">
        <v>311</v>
      </c>
      <c r="H25" s="105"/>
      <c r="I25" s="105"/>
      <c r="J25" s="105"/>
      <c r="K25" s="105"/>
      <c r="L25" s="105"/>
      <c r="M25" s="103">
        <f>SUM(E25:K25)</f>
        <v>2128</v>
      </c>
      <c r="N25" s="35"/>
      <c r="O25" s="155">
        <f t="shared" ref="O25:O27" si="7">C25-M25</f>
        <v>8703</v>
      </c>
    </row>
    <row r="26" spans="1:17" ht="21" customHeight="1">
      <c r="A26" s="35" t="s">
        <v>23</v>
      </c>
      <c r="B26" s="36"/>
      <c r="C26" s="141">
        <v>7835</v>
      </c>
      <c r="D26" s="36"/>
      <c r="E26" s="103">
        <v>72</v>
      </c>
      <c r="F26" s="104"/>
      <c r="G26" s="103">
        <v>1</v>
      </c>
      <c r="H26" s="105"/>
      <c r="I26" s="105"/>
      <c r="J26" s="105"/>
      <c r="K26" s="105"/>
      <c r="L26" s="105"/>
      <c r="M26" s="103">
        <f>SUM(E26:K26)</f>
        <v>73</v>
      </c>
      <c r="N26" s="35"/>
      <c r="O26" s="156">
        <f t="shared" si="7"/>
        <v>7762</v>
      </c>
    </row>
    <row r="27" spans="1:17" ht="21" customHeight="1">
      <c r="A27" s="35" t="s">
        <v>24</v>
      </c>
      <c r="B27" s="36"/>
      <c r="C27" s="141">
        <v>11903</v>
      </c>
      <c r="D27" s="36"/>
      <c r="E27" s="103">
        <v>14</v>
      </c>
      <c r="F27" s="104"/>
      <c r="G27" s="128">
        <v>286</v>
      </c>
      <c r="H27" s="105"/>
      <c r="I27" s="105"/>
      <c r="J27" s="105"/>
      <c r="K27" s="105"/>
      <c r="L27" s="105"/>
      <c r="M27" s="103">
        <f>SUM(E27:K27)</f>
        <v>300</v>
      </c>
      <c r="N27" s="35"/>
      <c r="O27" s="156">
        <f t="shared" si="7"/>
        <v>11603</v>
      </c>
    </row>
    <row r="28" spans="1:17" ht="21" customHeight="1">
      <c r="A28" s="35" t="s">
        <v>25</v>
      </c>
      <c r="B28" s="35"/>
      <c r="C28" s="141">
        <v>676</v>
      </c>
      <c r="D28" s="35"/>
      <c r="E28" s="105"/>
      <c r="F28" s="104"/>
      <c r="G28" s="103">
        <v>676</v>
      </c>
      <c r="H28" s="105"/>
      <c r="I28" s="105"/>
      <c r="J28" s="105"/>
      <c r="K28" s="105"/>
      <c r="L28" s="105"/>
      <c r="M28" s="103">
        <f>SUM(E28:K28)</f>
        <v>676</v>
      </c>
      <c r="N28" s="35"/>
      <c r="O28" s="171" t="s">
        <v>50</v>
      </c>
    </row>
    <row r="29" spans="1:17" ht="21" customHeight="1">
      <c r="A29" s="35" t="s">
        <v>14</v>
      </c>
      <c r="B29" s="35"/>
      <c r="C29" s="141">
        <v>-281</v>
      </c>
      <c r="D29" s="35"/>
      <c r="E29" s="127">
        <v>-3</v>
      </c>
      <c r="F29" s="104"/>
      <c r="G29" s="103"/>
      <c r="H29" s="105"/>
      <c r="I29" s="105">
        <v>-512</v>
      </c>
      <c r="J29" s="105"/>
      <c r="K29" s="105"/>
      <c r="L29" s="105"/>
      <c r="M29" s="103">
        <f>SUM(E29:K29)</f>
        <v>-515</v>
      </c>
      <c r="N29" s="35"/>
      <c r="O29" s="156">
        <f t="shared" ref="O29:O34" si="8">C29-M29</f>
        <v>234</v>
      </c>
    </row>
    <row r="30" spans="1:17" ht="21" customHeight="1">
      <c r="A30" s="35" t="s">
        <v>47</v>
      </c>
      <c r="B30" s="38"/>
      <c r="C30" s="141">
        <v>17647</v>
      </c>
      <c r="D30" s="38"/>
      <c r="E30" s="103">
        <f>-SUM(E25:E29)</f>
        <v>-1900</v>
      </c>
      <c r="F30" s="103"/>
      <c r="G30" s="128">
        <f>-SUM(G25:G29)</f>
        <v>-1274</v>
      </c>
      <c r="H30" s="103"/>
      <c r="I30" s="103">
        <f>-SUM(I25:I29)</f>
        <v>512</v>
      </c>
      <c r="J30" s="103"/>
      <c r="K30" s="128"/>
      <c r="L30" s="103"/>
      <c r="M30" s="103">
        <f>-SUM(M25:M29)</f>
        <v>-2662</v>
      </c>
      <c r="N30" s="35"/>
      <c r="O30" s="156">
        <f t="shared" si="8"/>
        <v>20309</v>
      </c>
    </row>
    <row r="31" spans="1:17" ht="21" customHeight="1">
      <c r="A31" s="39" t="s">
        <v>26</v>
      </c>
      <c r="B31" s="40"/>
      <c r="C31" s="141">
        <v>2346</v>
      </c>
      <c r="D31" s="142"/>
      <c r="E31" s="128">
        <v>-338</v>
      </c>
      <c r="F31" s="150" t="s">
        <v>22</v>
      </c>
      <c r="G31" s="128">
        <v>-239</v>
      </c>
      <c r="H31" s="150" t="s">
        <v>22</v>
      </c>
      <c r="I31" s="128">
        <v>109</v>
      </c>
      <c r="J31" s="150" t="s">
        <v>22</v>
      </c>
      <c r="K31" s="128">
        <v>-60</v>
      </c>
      <c r="L31" s="150" t="s">
        <v>66</v>
      </c>
      <c r="M31" s="103">
        <f>SUM(E31:K31)</f>
        <v>-528</v>
      </c>
      <c r="N31" s="106"/>
      <c r="O31" s="156">
        <f t="shared" si="8"/>
        <v>2874</v>
      </c>
    </row>
    <row r="32" spans="1:17" ht="21" customHeight="1">
      <c r="A32" s="35" t="s">
        <v>46</v>
      </c>
      <c r="B32" s="40"/>
      <c r="C32" s="141">
        <v>15301</v>
      </c>
      <c r="D32" s="40"/>
      <c r="E32" s="103">
        <f>E30-E31</f>
        <v>-1562</v>
      </c>
      <c r="F32" s="103"/>
      <c r="G32" s="103">
        <f t="shared" ref="G32" si="9">G30-G31</f>
        <v>-1035</v>
      </c>
      <c r="H32" s="103"/>
      <c r="I32" s="103">
        <f t="shared" ref="I32:K32" si="10">I30-I31</f>
        <v>403</v>
      </c>
      <c r="J32" s="107"/>
      <c r="K32" s="103">
        <f t="shared" si="10"/>
        <v>60</v>
      </c>
      <c r="L32" s="103"/>
      <c r="M32" s="103">
        <f t="shared" ref="M32" si="11">M30-M31</f>
        <v>-2134</v>
      </c>
      <c r="N32" s="35"/>
      <c r="O32" s="156">
        <f t="shared" si="8"/>
        <v>17435</v>
      </c>
    </row>
    <row r="33" spans="1:17" ht="21" customHeight="1">
      <c r="A33" s="41" t="s">
        <v>71</v>
      </c>
      <c r="B33" s="40"/>
      <c r="C33" s="141">
        <v>15291</v>
      </c>
      <c r="D33" s="143">
        <f t="shared" ref="D33" si="12">D32-D31</f>
        <v>0</v>
      </c>
      <c r="E33" s="103">
        <f>E32</f>
        <v>-1562</v>
      </c>
      <c r="F33" s="103"/>
      <c r="G33" s="103">
        <f t="shared" ref="G33" si="13">G32</f>
        <v>-1035</v>
      </c>
      <c r="H33" s="103"/>
      <c r="I33" s="103">
        <f t="shared" ref="I33:K33" si="14">I32</f>
        <v>403</v>
      </c>
      <c r="J33" s="103"/>
      <c r="K33" s="103">
        <f t="shared" si="14"/>
        <v>60</v>
      </c>
      <c r="L33" s="103"/>
      <c r="M33" s="103">
        <f t="shared" ref="M33" si="15">M32</f>
        <v>-2134</v>
      </c>
      <c r="N33" s="35"/>
      <c r="O33" s="156">
        <f t="shared" si="8"/>
        <v>17425</v>
      </c>
    </row>
    <row r="34" spans="1:17" ht="21" customHeight="1">
      <c r="A34" s="41" t="s">
        <v>49</v>
      </c>
      <c r="B34" s="40"/>
      <c r="C34" s="144">
        <v>6.0823389021479715</v>
      </c>
      <c r="D34" s="40"/>
      <c r="E34" s="151">
        <v>-0.62</v>
      </c>
      <c r="F34" s="152"/>
      <c r="G34" s="151">
        <v>-0.41</v>
      </c>
      <c r="H34" s="153"/>
      <c r="I34" s="151">
        <v>0.16</v>
      </c>
      <c r="J34" s="154"/>
      <c r="K34" s="151">
        <v>0.02</v>
      </c>
      <c r="L34" s="154"/>
      <c r="M34" s="108">
        <f>SUM(E34:K34)</f>
        <v>-0.85</v>
      </c>
      <c r="N34" s="35"/>
      <c r="O34" s="157">
        <f t="shared" si="8"/>
        <v>6.9323389021479711</v>
      </c>
    </row>
    <row r="35" spans="1:17" ht="21" customHeight="1">
      <c r="A35" s="41"/>
      <c r="B35" s="40"/>
      <c r="C35" s="145"/>
      <c r="D35" s="40"/>
      <c r="E35" s="108"/>
      <c r="F35" s="107"/>
      <c r="G35" s="108"/>
      <c r="H35" s="108"/>
      <c r="I35" s="108"/>
      <c r="J35" s="108"/>
      <c r="K35" s="108"/>
      <c r="L35" s="108"/>
      <c r="M35" s="108"/>
      <c r="N35" s="35"/>
      <c r="O35" s="158"/>
    </row>
    <row r="36" spans="1:17" ht="21" customHeight="1">
      <c r="A36" s="35" t="s">
        <v>27</v>
      </c>
      <c r="B36" s="43"/>
      <c r="C36" s="132">
        <v>0.13294044313481046</v>
      </c>
      <c r="D36" s="35"/>
      <c r="E36" s="35"/>
      <c r="F36" s="35"/>
      <c r="G36" s="35"/>
      <c r="H36" s="35"/>
      <c r="I36" s="35"/>
      <c r="J36" s="35"/>
      <c r="K36" s="35"/>
      <c r="L36" s="35"/>
      <c r="M36" s="35"/>
      <c r="N36" s="35"/>
      <c r="O36" s="159">
        <f>O31/O30</f>
        <v>0.14151361465360185</v>
      </c>
    </row>
    <row r="37" spans="1:17" ht="21" customHeight="1"/>
    <row r="38" spans="1:17" customFormat="1" ht="21" customHeight="1">
      <c r="A38" s="44" t="s">
        <v>28</v>
      </c>
      <c r="B38" s="44"/>
      <c r="C38" s="44"/>
      <c r="D38" s="44"/>
      <c r="E38" s="44"/>
      <c r="F38" s="44"/>
      <c r="G38" s="44"/>
      <c r="H38" s="44"/>
      <c r="I38" s="44"/>
      <c r="J38" s="44"/>
      <c r="K38" s="44"/>
      <c r="L38" s="44"/>
      <c r="M38" s="44"/>
      <c r="N38" s="44"/>
      <c r="O38" s="44"/>
      <c r="P38" s="45"/>
    </row>
    <row r="39" spans="1:17" ht="93.5" customHeight="1">
      <c r="A39" s="299" t="s">
        <v>70</v>
      </c>
      <c r="B39" s="299"/>
      <c r="C39" s="299"/>
      <c r="D39" s="299"/>
      <c r="E39" s="299"/>
      <c r="F39" s="299"/>
      <c r="G39" s="299"/>
      <c r="H39" s="299"/>
      <c r="I39" s="299"/>
      <c r="J39" s="299"/>
      <c r="K39" s="299"/>
      <c r="L39" s="299"/>
      <c r="M39" s="299"/>
      <c r="N39" s="299"/>
      <c r="O39" s="299"/>
      <c r="P39" s="45"/>
      <c r="Q39" s="148"/>
    </row>
    <row r="40" spans="1:17" ht="69" customHeight="1">
      <c r="A40" s="300" t="s">
        <v>83</v>
      </c>
      <c r="B40" s="300"/>
      <c r="C40" s="300"/>
      <c r="D40" s="300"/>
      <c r="E40" s="300"/>
      <c r="F40" s="300"/>
      <c r="G40" s="300"/>
      <c r="H40" s="300"/>
      <c r="I40" s="300"/>
      <c r="J40" s="300"/>
      <c r="K40" s="300"/>
      <c r="L40" s="300"/>
      <c r="M40" s="300"/>
      <c r="N40" s="300"/>
      <c r="O40" s="300"/>
      <c r="P40" s="46"/>
      <c r="Q40" s="160"/>
    </row>
    <row r="41" spans="1:17" ht="48.5" customHeight="1">
      <c r="A41" s="301" t="s">
        <v>86</v>
      </c>
      <c r="B41" s="301"/>
      <c r="C41" s="301"/>
      <c r="D41" s="301"/>
      <c r="E41" s="301"/>
      <c r="F41" s="301"/>
      <c r="G41" s="301"/>
      <c r="H41" s="301"/>
      <c r="I41" s="301"/>
      <c r="J41" s="301"/>
      <c r="K41" s="301"/>
      <c r="L41" s="301"/>
      <c r="M41" s="301"/>
      <c r="N41" s="301"/>
      <c r="O41" s="301"/>
      <c r="P41" s="147"/>
      <c r="Q41" s="28"/>
    </row>
    <row r="42" spans="1:17" ht="28" customHeight="1">
      <c r="A42" s="302" t="s">
        <v>60</v>
      </c>
      <c r="B42" s="302"/>
      <c r="C42" s="302"/>
      <c r="D42" s="302"/>
      <c r="E42" s="302"/>
      <c r="F42" s="302"/>
      <c r="G42" s="302"/>
      <c r="H42" s="302"/>
      <c r="I42" s="302"/>
      <c r="J42" s="302"/>
      <c r="K42" s="302"/>
      <c r="L42" s="302"/>
      <c r="M42" s="302"/>
      <c r="N42" s="302"/>
      <c r="O42" s="302"/>
      <c r="P42" s="147"/>
      <c r="Q42" s="146"/>
    </row>
    <row r="43" spans="1:17" s="181" customFormat="1" ht="40.5" customHeight="1">
      <c r="A43" s="300" t="s">
        <v>85</v>
      </c>
      <c r="B43" s="300"/>
      <c r="C43" s="300"/>
      <c r="D43" s="300"/>
      <c r="E43" s="300"/>
      <c r="F43" s="300"/>
      <c r="G43" s="300"/>
      <c r="H43" s="300"/>
      <c r="I43" s="300"/>
      <c r="J43" s="300"/>
      <c r="K43" s="300"/>
      <c r="L43" s="300"/>
      <c r="M43" s="300"/>
      <c r="N43" s="300"/>
      <c r="O43" s="300"/>
      <c r="P43" s="173"/>
      <c r="Q43" s="173"/>
    </row>
    <row r="44" spans="1:17" ht="13"/>
    <row r="45" spans="1:17" ht="21" customHeight="1"/>
    <row r="47" spans="1:17" ht="25.5" customHeight="1"/>
    <row r="48" spans="1:17" ht="100" customHeight="1"/>
    <row r="49" ht="98.15" customHeight="1"/>
    <row r="50" ht="38.25" customHeight="1"/>
    <row r="51" ht="38.25" customHeight="1"/>
  </sheetData>
  <sheetProtection algorithmName="SHA-512" hashValue="J55566R/rshdDdco+QVyij8NNfgOLSWTeRA3Y3mpkvtxzIDwBgF26thziT/V8dETN+y+SfQUPxZK87fyQqgHjQ==" saltValue="WF6oY2mvnBWw1F+GFF6eFg==" spinCount="100000" sheet="1" objects="1" scenarios="1"/>
  <mergeCells count="18">
    <mergeCell ref="A39:O39"/>
    <mergeCell ref="A40:O40"/>
    <mergeCell ref="A41:O41"/>
    <mergeCell ref="A42:O42"/>
    <mergeCell ref="A43:O43"/>
    <mergeCell ref="A1:O1"/>
    <mergeCell ref="A2:O2"/>
    <mergeCell ref="A3:O3"/>
    <mergeCell ref="A4:O4"/>
    <mergeCell ref="A5:O5"/>
    <mergeCell ref="A7:O7"/>
    <mergeCell ref="C8:C9"/>
    <mergeCell ref="E8:E9"/>
    <mergeCell ref="G8:G9"/>
    <mergeCell ref="I8:I9"/>
    <mergeCell ref="M8:M9"/>
    <mergeCell ref="O8:O9"/>
    <mergeCell ref="K8:K9"/>
  </mergeCells>
  <printOptions horizontalCentered="1"/>
  <pageMargins left="0.25" right="0.25" top="0.75" bottom="0.75" header="0.3" footer="0.3"/>
  <pageSetup scale="38" orientation="portrait" r:id="rId1"/>
  <headerFooter alignWithMargins="0">
    <evenFooter>&amp;L&amp;"Times New Roman,Regular"&amp;12&amp;KE8E800Confidential</evenFooter>
    <firstFooter>&amp;L&amp;"Times New Roman,Regular"&amp;12&amp;KE8E800Confidential</firstFooter>
  </headerFooter>
  <ignoredErrors>
    <ignoredError sqref="L17 J17 H17 F17 F31 H31 J31 L31" numberStoredAsText="1"/>
    <ignoredError sqref="M30 M16" formula="1"/>
    <ignoredError sqref="O22 O2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zoomScale="74" zoomScaleNormal="74" zoomScalePageLayoutView="60" workbookViewId="0">
      <selection activeCell="M50" sqref="M50"/>
    </sheetView>
  </sheetViews>
  <sheetFormatPr defaultColWidth="10.69921875" defaultRowHeight="16" customHeight="1"/>
  <cols>
    <col min="1" max="1" width="87.09765625" customWidth="1"/>
    <col min="2" max="2" width="5.19921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c r="A1" s="298" t="s">
        <v>69</v>
      </c>
      <c r="B1" s="298"/>
      <c r="C1" s="298"/>
      <c r="D1" s="298"/>
      <c r="E1" s="298"/>
      <c r="F1" s="298"/>
      <c r="G1" s="298"/>
      <c r="H1" s="298"/>
      <c r="I1" s="298"/>
      <c r="J1" s="298"/>
      <c r="K1" s="298"/>
      <c r="L1" s="298"/>
      <c r="M1" s="298"/>
      <c r="N1" s="298"/>
      <c r="O1" s="298"/>
    </row>
    <row r="2" spans="1:16" ht="25.9" customHeight="1">
      <c r="A2" s="298" t="s">
        <v>80</v>
      </c>
      <c r="B2" s="298"/>
      <c r="C2" s="298"/>
      <c r="D2" s="298"/>
      <c r="E2" s="298"/>
      <c r="F2" s="298"/>
      <c r="G2" s="298"/>
      <c r="H2" s="298"/>
      <c r="I2" s="298"/>
      <c r="J2" s="298"/>
      <c r="K2" s="298"/>
      <c r="L2" s="298"/>
      <c r="M2" s="298"/>
      <c r="N2" s="298"/>
      <c r="O2" s="298"/>
    </row>
    <row r="3" spans="1:16" ht="25.9" customHeight="1">
      <c r="A3" s="298" t="s">
        <v>0</v>
      </c>
      <c r="B3" s="298"/>
      <c r="C3" s="298"/>
      <c r="D3" s="298"/>
      <c r="E3" s="298"/>
      <c r="F3" s="298"/>
      <c r="G3" s="298"/>
      <c r="H3" s="298"/>
      <c r="I3" s="298"/>
      <c r="J3" s="298"/>
      <c r="K3" s="298"/>
      <c r="L3" s="298"/>
      <c r="M3" s="298"/>
      <c r="N3" s="298"/>
      <c r="O3" s="298"/>
    </row>
    <row r="4" spans="1:16" ht="25.9" customHeight="1">
      <c r="A4" s="298" t="s">
        <v>1</v>
      </c>
      <c r="B4" s="298"/>
      <c r="C4" s="298"/>
      <c r="D4" s="298"/>
      <c r="E4" s="298"/>
      <c r="F4" s="298"/>
      <c r="G4" s="298"/>
      <c r="H4" s="298"/>
      <c r="I4" s="298"/>
      <c r="J4" s="298"/>
      <c r="K4" s="298"/>
      <c r="L4" s="298"/>
      <c r="M4" s="298"/>
      <c r="N4" s="298"/>
      <c r="O4" s="298"/>
    </row>
    <row r="5" spans="1:16" ht="25.9" customHeight="1">
      <c r="A5" s="298" t="s">
        <v>57</v>
      </c>
      <c r="B5" s="298"/>
      <c r="C5" s="298"/>
      <c r="D5" s="298"/>
      <c r="E5" s="298"/>
      <c r="F5" s="298"/>
      <c r="G5" s="298"/>
      <c r="H5" s="298"/>
      <c r="I5" s="298"/>
      <c r="J5" s="298"/>
      <c r="K5" s="298"/>
      <c r="L5" s="298"/>
      <c r="M5" s="298"/>
      <c r="N5" s="298"/>
      <c r="O5" s="298"/>
    </row>
    <row r="6" spans="1:16" ht="25.9" customHeight="1">
      <c r="A6" s="138"/>
      <c r="B6" s="138"/>
      <c r="C6" s="138"/>
      <c r="D6" s="138"/>
      <c r="E6" s="138"/>
      <c r="F6" s="138"/>
      <c r="G6" s="138"/>
      <c r="H6" s="138"/>
      <c r="I6" s="138"/>
      <c r="J6" s="138"/>
      <c r="K6" s="138"/>
      <c r="L6" s="138"/>
      <c r="M6" s="138"/>
      <c r="N6" s="138"/>
      <c r="O6" s="138"/>
    </row>
    <row r="7" spans="1:16" ht="25.5" customHeight="1">
      <c r="A7" s="138"/>
      <c r="B7" s="138"/>
      <c r="C7" s="138"/>
      <c r="D7" s="138"/>
      <c r="E7" s="138"/>
      <c r="F7" s="138"/>
      <c r="G7" s="138"/>
      <c r="H7" s="138"/>
      <c r="I7" s="138"/>
      <c r="J7" s="138"/>
      <c r="K7" s="138"/>
      <c r="L7" s="138"/>
      <c r="M7" s="138"/>
      <c r="N7" s="138"/>
      <c r="O7" s="138"/>
    </row>
    <row r="8" spans="1:16" ht="33.65" customHeight="1">
      <c r="A8" s="29"/>
      <c r="B8" s="30"/>
      <c r="C8" s="283" t="s">
        <v>18</v>
      </c>
      <c r="D8" s="31"/>
      <c r="E8" s="283" t="s">
        <v>64</v>
      </c>
      <c r="F8" s="31"/>
      <c r="G8" s="283" t="s">
        <v>41</v>
      </c>
      <c r="H8" s="31"/>
      <c r="I8" s="283" t="s">
        <v>19</v>
      </c>
      <c r="J8" s="31"/>
      <c r="K8" s="293" t="s">
        <v>65</v>
      </c>
      <c r="L8" s="31"/>
      <c r="M8" s="283" t="s">
        <v>20</v>
      </c>
      <c r="N8" s="32"/>
      <c r="O8" s="283" t="s">
        <v>21</v>
      </c>
      <c r="P8" s="28"/>
    </row>
    <row r="9" spans="1:16" ht="15.5">
      <c r="A9" s="29"/>
      <c r="B9" s="33"/>
      <c r="C9" s="297"/>
      <c r="D9" s="31"/>
      <c r="E9" s="284"/>
      <c r="F9" s="31"/>
      <c r="G9" s="284"/>
      <c r="H9" s="31"/>
      <c r="I9" s="284"/>
      <c r="J9" s="31"/>
      <c r="K9" s="293"/>
      <c r="L9" s="31"/>
      <c r="M9" s="284"/>
      <c r="N9" s="32"/>
      <c r="O9" s="284"/>
      <c r="P9" s="28"/>
    </row>
    <row r="10" spans="1:16" ht="21" customHeight="1">
      <c r="A10" s="34" t="s">
        <v>79</v>
      </c>
      <c r="B10" s="35"/>
      <c r="C10" s="35"/>
      <c r="D10" s="35"/>
      <c r="E10" s="35"/>
      <c r="F10" s="35"/>
      <c r="G10" s="35"/>
      <c r="H10" s="35"/>
      <c r="I10" s="35"/>
      <c r="J10" s="35"/>
      <c r="K10" s="35"/>
      <c r="L10" s="35"/>
      <c r="M10" s="35"/>
      <c r="N10" s="35"/>
      <c r="O10" s="35"/>
      <c r="P10" s="28"/>
    </row>
    <row r="11" spans="1:16" customFormat="1" ht="21" customHeight="1">
      <c r="A11" s="35" t="s">
        <v>10</v>
      </c>
      <c r="B11" s="36"/>
      <c r="C11" s="140">
        <v>4080</v>
      </c>
      <c r="D11" s="36"/>
      <c r="E11" s="103">
        <v>639</v>
      </c>
      <c r="F11" s="104"/>
      <c r="G11" s="103">
        <v>192</v>
      </c>
      <c r="H11" s="105"/>
      <c r="I11" s="105"/>
      <c r="J11" s="105"/>
      <c r="K11" s="105"/>
      <c r="L11" s="105"/>
      <c r="M11" s="103">
        <f>SUM(E11:K11)</f>
        <v>831</v>
      </c>
      <c r="N11" s="35"/>
      <c r="O11" s="155">
        <f>C11-M11</f>
        <v>3249</v>
      </c>
      <c r="P11" s="28"/>
    </row>
    <row r="12" spans="1:16" customFormat="1" ht="21" customHeight="1">
      <c r="A12" s="35" t="s">
        <v>23</v>
      </c>
      <c r="B12" s="36"/>
      <c r="C12" s="141">
        <v>2731</v>
      </c>
      <c r="D12" s="36"/>
      <c r="E12" s="103">
        <v>43</v>
      </c>
      <c r="F12" s="104"/>
      <c r="G12" s="103">
        <v>31</v>
      </c>
      <c r="H12" s="105"/>
      <c r="I12" s="105"/>
      <c r="J12" s="105"/>
      <c r="K12" s="105"/>
      <c r="L12" s="105"/>
      <c r="M12" s="103">
        <f>SUM(E12:K12)</f>
        <v>74</v>
      </c>
      <c r="N12" s="35"/>
      <c r="O12" s="156">
        <f>C12-M12</f>
        <v>2657</v>
      </c>
      <c r="P12" s="28"/>
    </row>
    <row r="13" spans="1:16" customFormat="1" ht="21" customHeight="1">
      <c r="A13" s="35" t="s">
        <v>24</v>
      </c>
      <c r="B13" s="36"/>
      <c r="C13" s="141">
        <v>5862</v>
      </c>
      <c r="D13" s="36"/>
      <c r="E13" s="103">
        <v>24</v>
      </c>
      <c r="F13" s="104"/>
      <c r="G13" s="103"/>
      <c r="H13" s="105"/>
      <c r="I13" s="105"/>
      <c r="J13" s="105"/>
      <c r="K13" s="105"/>
      <c r="L13" s="105"/>
      <c r="M13" s="103">
        <f>SUM(E13:K13)</f>
        <v>24</v>
      </c>
      <c r="N13" s="35"/>
      <c r="O13" s="156">
        <f>C13-M13</f>
        <v>5838</v>
      </c>
      <c r="P13" s="28"/>
    </row>
    <row r="14" spans="1:16" customFormat="1" ht="21" customHeight="1">
      <c r="A14" s="35" t="s">
        <v>25</v>
      </c>
      <c r="B14" s="35"/>
      <c r="C14" s="141">
        <v>56</v>
      </c>
      <c r="D14" s="35"/>
      <c r="E14" s="105"/>
      <c r="F14" s="104"/>
      <c r="G14" s="103">
        <v>56</v>
      </c>
      <c r="H14" s="105"/>
      <c r="I14" s="105"/>
      <c r="J14" s="105"/>
      <c r="K14" s="105"/>
      <c r="L14" s="105"/>
      <c r="M14" s="103">
        <f>SUM(E14:K14)</f>
        <v>56</v>
      </c>
      <c r="N14" s="35"/>
      <c r="O14" s="171" t="s">
        <v>50</v>
      </c>
      <c r="P14" s="28"/>
    </row>
    <row r="15" spans="1:16" customFormat="1" ht="21" customHeight="1">
      <c r="A15" s="35" t="s">
        <v>14</v>
      </c>
      <c r="B15" s="35"/>
      <c r="C15" s="122">
        <v>-162</v>
      </c>
      <c r="D15" s="35"/>
      <c r="E15" s="127">
        <v>-27</v>
      </c>
      <c r="F15" s="104"/>
      <c r="G15" s="103"/>
      <c r="H15" s="105"/>
      <c r="I15" s="105">
        <v>58</v>
      </c>
      <c r="J15" s="105"/>
      <c r="K15" s="105"/>
      <c r="L15" s="105"/>
      <c r="M15" s="103">
        <f>SUM(E15:K15)</f>
        <v>31</v>
      </c>
      <c r="N15" s="35"/>
      <c r="O15" s="156">
        <f t="shared" ref="O15:O20" si="0">C15-M15</f>
        <v>-193</v>
      </c>
      <c r="P15" s="28"/>
    </row>
    <row r="16" spans="1:16" customFormat="1" ht="21" customHeight="1">
      <c r="A16" s="35" t="s">
        <v>47</v>
      </c>
      <c r="B16" s="38"/>
      <c r="C16" s="141">
        <v>4090</v>
      </c>
      <c r="D16" s="38"/>
      <c r="E16" s="103">
        <f>-SUM(E11:E15)</f>
        <v>-679</v>
      </c>
      <c r="F16" s="103"/>
      <c r="G16" s="103">
        <f>-SUM(G11:G15)</f>
        <v>-279</v>
      </c>
      <c r="H16" s="103"/>
      <c r="I16" s="103">
        <f>-SUM(I11:I15)</f>
        <v>-58</v>
      </c>
      <c r="J16" s="103"/>
      <c r="K16" s="103"/>
      <c r="L16" s="103"/>
      <c r="M16" s="103">
        <f>-SUM(M11:M15)</f>
        <v>-1016</v>
      </c>
      <c r="N16" s="35"/>
      <c r="O16" s="156">
        <f t="shared" si="0"/>
        <v>5106</v>
      </c>
      <c r="P16" s="28"/>
    </row>
    <row r="17" spans="1:17" customFormat="1" ht="21" customHeight="1">
      <c r="A17" s="39" t="s">
        <v>26</v>
      </c>
      <c r="B17" s="40"/>
      <c r="C17" s="141">
        <v>929</v>
      </c>
      <c r="D17" s="142"/>
      <c r="E17" s="128">
        <v>-129</v>
      </c>
      <c r="F17" s="106" t="s">
        <v>22</v>
      </c>
      <c r="G17" s="103">
        <v>-46</v>
      </c>
      <c r="H17" s="106" t="s">
        <v>22</v>
      </c>
      <c r="I17" s="103">
        <v>-13</v>
      </c>
      <c r="J17" s="106" t="s">
        <v>22</v>
      </c>
      <c r="K17" s="103"/>
      <c r="L17" s="106"/>
      <c r="M17" s="103">
        <f>SUM(E17:K17)</f>
        <v>-188</v>
      </c>
      <c r="N17" s="106"/>
      <c r="O17" s="156">
        <f t="shared" si="0"/>
        <v>1117</v>
      </c>
      <c r="P17" s="28"/>
    </row>
    <row r="18" spans="1:17" customFormat="1" ht="21" customHeight="1">
      <c r="A18" s="35" t="s">
        <v>45</v>
      </c>
      <c r="B18" s="40"/>
      <c r="C18" s="141">
        <v>3161</v>
      </c>
      <c r="D18" s="40"/>
      <c r="E18" s="103">
        <f>E16-E17</f>
        <v>-550</v>
      </c>
      <c r="F18" s="103"/>
      <c r="G18" s="128">
        <f t="shared" ref="G18" si="1">G16-G17</f>
        <v>-233</v>
      </c>
      <c r="H18" s="103"/>
      <c r="I18" s="103">
        <f t="shared" ref="I18" si="2">I16-I17</f>
        <v>-45</v>
      </c>
      <c r="J18" s="107"/>
      <c r="K18" s="103"/>
      <c r="L18" s="107"/>
      <c r="M18" s="103">
        <f t="shared" ref="M18" si="3">M16-M17</f>
        <v>-828</v>
      </c>
      <c r="N18" s="35"/>
      <c r="O18" s="156">
        <f t="shared" si="0"/>
        <v>3989</v>
      </c>
      <c r="P18" s="28"/>
    </row>
    <row r="19" spans="1:17" customFormat="1" ht="18">
      <c r="A19" s="41" t="s">
        <v>71</v>
      </c>
      <c r="B19" s="40"/>
      <c r="C19" s="141">
        <v>3157</v>
      </c>
      <c r="D19" s="143">
        <f t="shared" ref="D19" si="4">D18-D17</f>
        <v>0</v>
      </c>
      <c r="E19" s="103">
        <f>E18</f>
        <v>-550</v>
      </c>
      <c r="F19" s="103"/>
      <c r="G19" s="128">
        <f t="shared" ref="G19:M19" si="5">G18</f>
        <v>-233</v>
      </c>
      <c r="H19" s="103"/>
      <c r="I19" s="103">
        <f t="shared" si="5"/>
        <v>-45</v>
      </c>
      <c r="J19" s="103"/>
      <c r="K19" s="103"/>
      <c r="L19" s="103"/>
      <c r="M19" s="103">
        <f t="shared" si="5"/>
        <v>-828</v>
      </c>
      <c r="N19" s="35"/>
      <c r="O19" s="156">
        <f t="shared" si="0"/>
        <v>3985</v>
      </c>
      <c r="P19" s="28"/>
      <c r="Q19" s="42"/>
    </row>
    <row r="20" spans="1:17" customFormat="1" ht="26.15" customHeight="1">
      <c r="A20" s="41" t="s">
        <v>49</v>
      </c>
      <c r="B20" s="40"/>
      <c r="C20" s="144">
        <v>1.2424242424242424</v>
      </c>
      <c r="D20" s="40"/>
      <c r="E20" s="176">
        <v>-0.22</v>
      </c>
      <c r="F20" s="183"/>
      <c r="G20" s="176">
        <v>-0.09</v>
      </c>
      <c r="H20" s="176"/>
      <c r="I20" s="184">
        <v>-0.02</v>
      </c>
      <c r="J20" s="176"/>
      <c r="K20" s="184"/>
      <c r="L20" s="176"/>
      <c r="M20" s="176">
        <f>SUM(E20:K20)</f>
        <v>-0.33</v>
      </c>
      <c r="N20" s="35"/>
      <c r="O20" s="157">
        <f t="shared" si="0"/>
        <v>1.5724242424242425</v>
      </c>
      <c r="P20" s="28"/>
    </row>
    <row r="21" spans="1:17" customFormat="1" ht="18">
      <c r="A21" s="41"/>
      <c r="B21" s="40"/>
      <c r="C21" s="145"/>
      <c r="D21" s="40"/>
      <c r="E21" s="108"/>
      <c r="F21" s="107"/>
      <c r="G21" s="108"/>
      <c r="H21" s="108"/>
      <c r="I21" s="108"/>
      <c r="J21" s="108"/>
      <c r="K21" s="108"/>
      <c r="L21" s="108"/>
      <c r="M21" s="108"/>
      <c r="N21" s="35"/>
      <c r="O21" s="172"/>
      <c r="P21" s="28"/>
    </row>
    <row r="22" spans="1:17" ht="21" customHeight="1">
      <c r="A22" s="35" t="s">
        <v>27</v>
      </c>
      <c r="B22" s="43"/>
      <c r="C22" s="101">
        <v>0.22713936430317849</v>
      </c>
      <c r="D22" s="35"/>
      <c r="E22" s="35"/>
      <c r="F22" s="35"/>
      <c r="G22" s="35"/>
      <c r="H22" s="35"/>
      <c r="I22" s="35"/>
      <c r="J22" s="35"/>
      <c r="K22" s="35"/>
      <c r="L22" s="35"/>
      <c r="M22" s="35"/>
      <c r="N22" s="35"/>
      <c r="O22" s="102">
        <f>O17/O16</f>
        <v>0.21876224050137094</v>
      </c>
      <c r="P22" s="28"/>
    </row>
    <row r="24" spans="1:17" ht="16" customHeight="1">
      <c r="A24" s="34" t="s">
        <v>77</v>
      </c>
      <c r="J24" s="173"/>
      <c r="K24" s="173"/>
      <c r="L24" s="173"/>
    </row>
    <row r="25" spans="1:17" ht="21" customHeight="1">
      <c r="A25" s="35" t="s">
        <v>10</v>
      </c>
      <c r="B25" s="36"/>
      <c r="C25" s="140">
        <v>11365</v>
      </c>
      <c r="D25" s="36"/>
      <c r="E25" s="103">
        <v>1708</v>
      </c>
      <c r="F25" s="104"/>
      <c r="G25" s="103">
        <v>374</v>
      </c>
      <c r="H25" s="105"/>
      <c r="I25" s="105"/>
      <c r="J25" s="127"/>
      <c r="K25" s="105"/>
      <c r="L25" s="127"/>
      <c r="M25" s="103">
        <f>SUM(E25:K25)</f>
        <v>2082</v>
      </c>
      <c r="N25" s="35"/>
      <c r="O25" s="174">
        <f t="shared" ref="O25:O34" si="6">C25-M25</f>
        <v>9283</v>
      </c>
    </row>
    <row r="26" spans="1:17" ht="21" customHeight="1">
      <c r="A26" s="35" t="s">
        <v>23</v>
      </c>
      <c r="B26" s="36"/>
      <c r="C26" s="141">
        <v>7952</v>
      </c>
      <c r="D26" s="36"/>
      <c r="E26" s="103">
        <v>88</v>
      </c>
      <c r="F26" s="104"/>
      <c r="G26" s="103">
        <v>67</v>
      </c>
      <c r="H26" s="105"/>
      <c r="I26" s="105"/>
      <c r="J26" s="127"/>
      <c r="K26" s="105"/>
      <c r="L26" s="127"/>
      <c r="M26" s="103">
        <f>SUM(E26:K26)</f>
        <v>155</v>
      </c>
      <c r="N26" s="35"/>
      <c r="O26" s="175">
        <f t="shared" si="6"/>
        <v>7797</v>
      </c>
    </row>
    <row r="27" spans="1:17" ht="21" customHeight="1">
      <c r="A27" s="35" t="s">
        <v>24</v>
      </c>
      <c r="B27" s="36"/>
      <c r="C27" s="141">
        <v>13354</v>
      </c>
      <c r="D27" s="36"/>
      <c r="E27" s="103">
        <v>60</v>
      </c>
      <c r="F27" s="104"/>
      <c r="G27" s="103">
        <v>2</v>
      </c>
      <c r="H27" s="105"/>
      <c r="I27" s="105"/>
      <c r="J27" s="127"/>
      <c r="K27" s="105"/>
      <c r="L27" s="127"/>
      <c r="M27" s="103">
        <f>SUM(E27:K27)</f>
        <v>62</v>
      </c>
      <c r="N27" s="35"/>
      <c r="O27" s="175">
        <f t="shared" si="6"/>
        <v>13292</v>
      </c>
    </row>
    <row r="28" spans="1:17" ht="21" customHeight="1">
      <c r="A28" s="35" t="s">
        <v>25</v>
      </c>
      <c r="B28" s="35"/>
      <c r="C28" s="141">
        <v>258</v>
      </c>
      <c r="D28" s="35"/>
      <c r="E28" s="105"/>
      <c r="F28" s="104"/>
      <c r="G28" s="103">
        <v>258</v>
      </c>
      <c r="H28" s="105"/>
      <c r="I28" s="105"/>
      <c r="J28" s="127"/>
      <c r="K28" s="105"/>
      <c r="L28" s="127"/>
      <c r="M28" s="103">
        <f>SUM(E28:K28)</f>
        <v>258</v>
      </c>
      <c r="N28" s="35"/>
      <c r="O28" s="171" t="s">
        <v>50</v>
      </c>
    </row>
    <row r="29" spans="1:17" ht="21" customHeight="1">
      <c r="A29" s="35" t="s">
        <v>14</v>
      </c>
      <c r="B29" s="35"/>
      <c r="C29" s="122">
        <v>-151</v>
      </c>
      <c r="D29" s="35"/>
      <c r="E29" s="105">
        <v>-48</v>
      </c>
      <c r="F29" s="104"/>
      <c r="G29" s="103"/>
      <c r="H29" s="105"/>
      <c r="I29" s="105">
        <v>-107</v>
      </c>
      <c r="J29" s="127"/>
      <c r="K29" s="105"/>
      <c r="L29" s="127"/>
      <c r="M29" s="103">
        <f>SUM(E29:K29)</f>
        <v>-155</v>
      </c>
      <c r="N29" s="35"/>
      <c r="O29" s="175">
        <f t="shared" si="6"/>
        <v>4</v>
      </c>
    </row>
    <row r="30" spans="1:17" ht="21" customHeight="1">
      <c r="A30" s="35" t="s">
        <v>47</v>
      </c>
      <c r="B30" s="38"/>
      <c r="C30" s="141">
        <v>15766</v>
      </c>
      <c r="D30" s="38"/>
      <c r="E30" s="103">
        <f>-SUM(E24:E29)</f>
        <v>-1808</v>
      </c>
      <c r="F30" s="103"/>
      <c r="G30" s="103">
        <f t="shared" ref="G30" si="7">-SUM(G24:G29)</f>
        <v>-701</v>
      </c>
      <c r="H30" s="103"/>
      <c r="I30" s="103">
        <f t="shared" ref="I30" si="8">-SUM(I24:I29)</f>
        <v>107</v>
      </c>
      <c r="J30" s="128"/>
      <c r="K30" s="103"/>
      <c r="L30" s="128"/>
      <c r="M30" s="103">
        <f>-SUM(M25:M29)</f>
        <v>-2402</v>
      </c>
      <c r="N30" s="35"/>
      <c r="O30" s="175">
        <f t="shared" si="6"/>
        <v>18168</v>
      </c>
    </row>
    <row r="31" spans="1:17" ht="21" customHeight="1">
      <c r="A31" s="39" t="s">
        <v>26</v>
      </c>
      <c r="B31" s="40"/>
      <c r="C31" s="141">
        <v>2377</v>
      </c>
      <c r="D31" s="142"/>
      <c r="E31" s="103">
        <v>-350</v>
      </c>
      <c r="F31" s="106" t="s">
        <v>22</v>
      </c>
      <c r="G31" s="103">
        <v>-118</v>
      </c>
      <c r="H31" s="106" t="s">
        <v>22</v>
      </c>
      <c r="I31" s="103">
        <v>23</v>
      </c>
      <c r="J31" s="106" t="s">
        <v>22</v>
      </c>
      <c r="K31" s="128">
        <v>-259</v>
      </c>
      <c r="L31" s="106" t="s">
        <v>66</v>
      </c>
      <c r="M31" s="103">
        <f>SUM(E31:K31)</f>
        <v>-704</v>
      </c>
      <c r="N31" s="106"/>
      <c r="O31" s="175">
        <f t="shared" si="6"/>
        <v>3081</v>
      </c>
    </row>
    <row r="32" spans="1:17" ht="21" customHeight="1">
      <c r="A32" s="35" t="s">
        <v>45</v>
      </c>
      <c r="B32" s="40"/>
      <c r="C32" s="141">
        <v>13389</v>
      </c>
      <c r="D32" s="40"/>
      <c r="E32" s="103">
        <f>E30-E31</f>
        <v>-1458</v>
      </c>
      <c r="F32" s="103"/>
      <c r="G32" s="103">
        <f t="shared" ref="G32" si="9">G30-G31</f>
        <v>-583</v>
      </c>
      <c r="H32" s="103"/>
      <c r="I32" s="103">
        <f t="shared" ref="I32:K32" si="10">I30-I31</f>
        <v>84</v>
      </c>
      <c r="J32" s="128"/>
      <c r="K32" s="103">
        <f t="shared" si="10"/>
        <v>259</v>
      </c>
      <c r="L32" s="128"/>
      <c r="M32" s="103">
        <f t="shared" ref="M32" si="11">M30-M31</f>
        <v>-1698</v>
      </c>
      <c r="N32" s="35"/>
      <c r="O32" s="175">
        <f t="shared" si="6"/>
        <v>15087</v>
      </c>
    </row>
    <row r="33" spans="1:17" ht="18">
      <c r="A33" s="41" t="s">
        <v>71</v>
      </c>
      <c r="B33" s="40"/>
      <c r="C33" s="141">
        <v>13374</v>
      </c>
      <c r="D33" s="143">
        <f t="shared" ref="D33" si="12">D32-D31</f>
        <v>0</v>
      </c>
      <c r="E33" s="103">
        <f>E32</f>
        <v>-1458</v>
      </c>
      <c r="F33" s="103"/>
      <c r="G33" s="103">
        <f t="shared" ref="G33:K33" si="13">G32</f>
        <v>-583</v>
      </c>
      <c r="H33" s="103"/>
      <c r="I33" s="103">
        <f t="shared" si="13"/>
        <v>84</v>
      </c>
      <c r="J33" s="128"/>
      <c r="K33" s="103">
        <f t="shared" si="13"/>
        <v>259</v>
      </c>
      <c r="L33" s="128"/>
      <c r="M33" s="103">
        <f>M32</f>
        <v>-1698</v>
      </c>
      <c r="N33" s="35"/>
      <c r="O33" s="175">
        <f t="shared" si="6"/>
        <v>15072</v>
      </c>
    </row>
    <row r="34" spans="1:17" ht="21" customHeight="1">
      <c r="A34" s="41" t="s">
        <v>67</v>
      </c>
      <c r="B34" s="40"/>
      <c r="C34" s="144">
        <v>5.2591427447896182</v>
      </c>
      <c r="D34" s="40"/>
      <c r="E34" s="176">
        <v>-0.56999999999999995</v>
      </c>
      <c r="F34" s="183"/>
      <c r="G34" s="176">
        <v>-0.23</v>
      </c>
      <c r="H34" s="176"/>
      <c r="I34" s="176">
        <v>0.03</v>
      </c>
      <c r="J34" s="176"/>
      <c r="K34" s="176">
        <v>0.1</v>
      </c>
      <c r="L34" s="176"/>
      <c r="M34" s="176">
        <f>SUM(E34:K34)</f>
        <v>-0.66999999999999993</v>
      </c>
      <c r="N34" s="35"/>
      <c r="O34" s="177">
        <f t="shared" si="6"/>
        <v>5.9291427447896181</v>
      </c>
    </row>
    <row r="35" spans="1:17" ht="18" customHeight="1">
      <c r="A35" s="41"/>
      <c r="B35" s="40"/>
      <c r="C35" s="145"/>
      <c r="D35" s="40"/>
      <c r="E35" s="108"/>
      <c r="F35" s="107"/>
      <c r="G35" s="108"/>
      <c r="H35" s="108"/>
      <c r="I35" s="108"/>
      <c r="J35" s="108"/>
      <c r="K35" s="108"/>
      <c r="L35" s="108"/>
      <c r="M35" s="108"/>
      <c r="N35" s="35"/>
      <c r="O35" s="172"/>
    </row>
    <row r="36" spans="1:17" ht="21" customHeight="1">
      <c r="A36" s="35" t="s">
        <v>27</v>
      </c>
      <c r="B36" s="43"/>
      <c r="C36" s="132">
        <v>0.15076747431181023</v>
      </c>
      <c r="D36" s="35"/>
      <c r="E36" s="178"/>
      <c r="F36" s="35"/>
      <c r="G36" s="35"/>
      <c r="H36" s="35"/>
      <c r="I36" s="35"/>
      <c r="J36" s="35"/>
      <c r="K36" s="35"/>
      <c r="L36" s="35"/>
      <c r="M36" s="35"/>
      <c r="N36" s="35"/>
      <c r="O36" s="102">
        <f>O31/O30</f>
        <v>0.16958388375165126</v>
      </c>
    </row>
    <row r="37" spans="1:17" ht="16" customHeight="1">
      <c r="A37" s="34"/>
      <c r="I37" s="35"/>
    </row>
    <row r="38" spans="1:17" customFormat="1" ht="25.5" customHeight="1">
      <c r="A38" s="44" t="s">
        <v>28</v>
      </c>
      <c r="B38" s="44"/>
      <c r="C38" s="44"/>
      <c r="D38" s="44"/>
      <c r="E38" s="44"/>
      <c r="F38" s="44"/>
      <c r="G38" s="44"/>
      <c r="H38" s="44"/>
      <c r="I38" s="44"/>
      <c r="J38" s="44"/>
      <c r="K38" s="44"/>
      <c r="L38" s="44"/>
      <c r="M38" s="44"/>
      <c r="N38" s="44"/>
      <c r="O38" s="44"/>
      <c r="P38" s="45"/>
    </row>
    <row r="39" spans="1:17" ht="90" customHeight="1">
      <c r="A39" s="299" t="s">
        <v>70</v>
      </c>
      <c r="B39" s="299"/>
      <c r="C39" s="299"/>
      <c r="D39" s="299"/>
      <c r="E39" s="299"/>
      <c r="F39" s="299"/>
      <c r="G39" s="299"/>
      <c r="H39" s="299"/>
      <c r="I39" s="299"/>
      <c r="J39" s="299"/>
      <c r="K39" s="299"/>
      <c r="L39" s="299"/>
      <c r="M39" s="299"/>
      <c r="N39" s="299"/>
      <c r="O39" s="299"/>
      <c r="P39" s="45"/>
      <c r="Q39" s="148"/>
    </row>
    <row r="40" spans="1:17" ht="65.5" customHeight="1">
      <c r="A40" s="300" t="s">
        <v>81</v>
      </c>
      <c r="B40" s="300"/>
      <c r="C40" s="300"/>
      <c r="D40" s="300"/>
      <c r="E40" s="300"/>
      <c r="F40" s="300"/>
      <c r="G40" s="300"/>
      <c r="H40" s="300"/>
      <c r="I40" s="300"/>
      <c r="J40" s="300"/>
      <c r="K40" s="300"/>
      <c r="L40" s="300"/>
      <c r="M40" s="300"/>
      <c r="N40" s="300"/>
      <c r="O40" s="300"/>
      <c r="P40" s="46"/>
      <c r="Q40" s="148"/>
    </row>
    <row r="41" spans="1:17" ht="38.25" customHeight="1">
      <c r="A41" s="301" t="s">
        <v>84</v>
      </c>
      <c r="B41" s="301"/>
      <c r="C41" s="301"/>
      <c r="D41" s="301"/>
      <c r="E41" s="301"/>
      <c r="F41" s="301"/>
      <c r="G41" s="301"/>
      <c r="H41" s="301"/>
      <c r="I41" s="301"/>
      <c r="J41" s="301"/>
      <c r="K41" s="301"/>
      <c r="L41" s="301"/>
      <c r="M41" s="301"/>
      <c r="N41" s="301"/>
      <c r="O41" s="301"/>
      <c r="P41" s="147"/>
      <c r="Q41" s="28"/>
    </row>
    <row r="42" spans="1:17" ht="38.25" customHeight="1">
      <c r="A42" s="302" t="s">
        <v>51</v>
      </c>
      <c r="B42" s="302"/>
      <c r="C42" s="302"/>
      <c r="D42" s="302"/>
      <c r="E42" s="302"/>
      <c r="F42" s="302"/>
      <c r="G42" s="302"/>
      <c r="H42" s="302"/>
      <c r="I42" s="302"/>
      <c r="J42" s="302"/>
      <c r="K42" s="302"/>
      <c r="L42" s="302"/>
      <c r="M42" s="302"/>
      <c r="N42" s="182"/>
      <c r="O42" s="182"/>
      <c r="P42" s="147"/>
      <c r="Q42" s="28"/>
    </row>
    <row r="43" spans="1:17" ht="44.5" customHeight="1">
      <c r="A43" s="300" t="s">
        <v>68</v>
      </c>
      <c r="B43" s="300"/>
      <c r="C43" s="300"/>
      <c r="D43" s="300"/>
      <c r="E43" s="300"/>
      <c r="F43" s="300"/>
      <c r="G43" s="300"/>
      <c r="H43" s="300"/>
      <c r="I43" s="300"/>
      <c r="J43" s="300"/>
      <c r="K43" s="300"/>
      <c r="L43" s="300"/>
      <c r="M43" s="300"/>
    </row>
  </sheetData>
  <sheetProtection algorithmName="SHA-512" hashValue="VwNeNZ0vxYCL5O4CiBtvxnIPsXH/n+XnQ95kMQWUNns0Be+z3aOK8kSKXycbIaN6XYy0v60dV5zaaUr8r4ue/w==" saltValue="hchWTtyA4+dDvJuclHdwvA==" spinCount="100000" sheet="1" objects="1" scenarios="1"/>
  <mergeCells count="17">
    <mergeCell ref="A39:O39"/>
    <mergeCell ref="A40:O40"/>
    <mergeCell ref="A41:O41"/>
    <mergeCell ref="A42:M42"/>
    <mergeCell ref="A43:M43"/>
    <mergeCell ref="C8:C9"/>
    <mergeCell ref="E8:E9"/>
    <mergeCell ref="G8:G9"/>
    <mergeCell ref="I8:I9"/>
    <mergeCell ref="A1:O1"/>
    <mergeCell ref="A2:O2"/>
    <mergeCell ref="A3:O3"/>
    <mergeCell ref="A4:O4"/>
    <mergeCell ref="A5:O5"/>
    <mergeCell ref="O8:O9"/>
    <mergeCell ref="K8:K9"/>
    <mergeCell ref="M8:M9"/>
  </mergeCells>
  <printOptions horizontalCentered="1"/>
  <pageMargins left="0.25" right="0.25" top="0.75" bottom="0.75" header="0.3" footer="0.3"/>
  <pageSetup scale="33" orientation="portrait" r:id="rId1"/>
  <headerFooter alignWithMargins="0">
    <evenFooter>&amp;L&amp;"Times New Roman,Regular"&amp;12&amp;KE8E800Confidential</evenFooter>
    <firstFooter>&amp;L&amp;"Times New Roman,Regular"&amp;12&amp;KE8E800Confidential</firstFooter>
  </headerFooter>
  <ignoredErrors>
    <ignoredError sqref="M16 M30" formula="1"/>
    <ignoredError sqref="F17:J17 F31:L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8CC7-F4F6-4F00-8116-B7D72B9F8810}">
  <dimension ref="A1:R62"/>
  <sheetViews>
    <sheetView showGridLines="0" tabSelected="1" zoomScale="88" zoomScaleNormal="85" workbookViewId="0">
      <selection activeCell="W21" sqref="W21"/>
    </sheetView>
  </sheetViews>
  <sheetFormatPr defaultColWidth="12.3984375" defaultRowHeight="14.5"/>
  <cols>
    <col min="1" max="1" width="58.796875" style="197" customWidth="1"/>
    <col min="2" max="5" width="12.3984375" style="197"/>
    <col min="6" max="6" width="2.5" style="197" customWidth="1"/>
    <col min="7" max="9" width="12.3984375" style="197"/>
    <col min="10" max="10" width="13.19921875" style="197" bestFit="1" customWidth="1"/>
    <col min="11" max="12" width="12.3984375" style="197"/>
    <col min="13" max="13" width="2.69921875" style="197" customWidth="1"/>
    <col min="14" max="15" width="12.3984375" style="197"/>
    <col min="16" max="16" width="2.3984375" style="197" customWidth="1"/>
    <col min="17" max="17" width="12.3984375" style="197"/>
    <col min="18" max="18" width="15.19921875" style="197" bestFit="1" customWidth="1"/>
    <col min="19" max="16384" width="12.3984375" style="197"/>
  </cols>
  <sheetData>
    <row r="1" spans="1:18" ht="23">
      <c r="A1" s="196" t="s">
        <v>69</v>
      </c>
      <c r="B1" s="196"/>
      <c r="C1" s="196"/>
      <c r="D1" s="196"/>
      <c r="E1" s="196"/>
      <c r="F1" s="196"/>
      <c r="G1" s="196"/>
      <c r="H1" s="196"/>
      <c r="I1" s="196"/>
      <c r="J1" s="196"/>
      <c r="K1" s="196"/>
      <c r="L1" s="196"/>
      <c r="M1" s="196"/>
      <c r="N1" s="196"/>
      <c r="O1" s="196"/>
      <c r="P1" s="196"/>
      <c r="Q1" s="196"/>
      <c r="R1" s="196"/>
    </row>
    <row r="2" spans="1:18" ht="23">
      <c r="A2" s="196" t="s">
        <v>87</v>
      </c>
      <c r="B2" s="196"/>
      <c r="C2" s="196"/>
      <c r="D2" s="196"/>
      <c r="E2" s="196"/>
      <c r="F2" s="196"/>
      <c r="G2" s="196"/>
      <c r="H2" s="196"/>
      <c r="I2" s="196"/>
      <c r="J2" s="196"/>
      <c r="K2" s="196"/>
      <c r="L2" s="196"/>
      <c r="M2" s="196"/>
      <c r="N2" s="196"/>
      <c r="O2" s="196"/>
      <c r="P2" s="196"/>
      <c r="Q2" s="196"/>
      <c r="R2" s="196"/>
    </row>
    <row r="3" spans="1:18" ht="23">
      <c r="A3" s="196" t="s">
        <v>30</v>
      </c>
      <c r="B3" s="196"/>
      <c r="C3" s="196"/>
      <c r="D3" s="196"/>
      <c r="E3" s="196"/>
      <c r="F3" s="196"/>
      <c r="G3" s="196"/>
      <c r="H3" s="196"/>
      <c r="I3" s="196"/>
      <c r="J3" s="196"/>
      <c r="K3" s="196"/>
      <c r="L3" s="196"/>
      <c r="M3" s="196"/>
      <c r="N3" s="196"/>
      <c r="O3" s="196"/>
      <c r="P3" s="196"/>
      <c r="Q3" s="196"/>
      <c r="R3" s="196"/>
    </row>
    <row r="4" spans="1:18" ht="23">
      <c r="A4" s="196" t="s">
        <v>1</v>
      </c>
      <c r="B4" s="196"/>
      <c r="C4" s="196"/>
      <c r="D4" s="196"/>
      <c r="E4" s="196"/>
      <c r="F4" s="196"/>
      <c r="G4" s="196"/>
      <c r="H4" s="196"/>
      <c r="I4" s="196"/>
      <c r="J4" s="196"/>
      <c r="K4" s="196"/>
      <c r="L4" s="196"/>
      <c r="M4" s="196"/>
      <c r="N4" s="196"/>
      <c r="O4" s="196"/>
      <c r="P4" s="196"/>
      <c r="Q4" s="196"/>
      <c r="R4" s="196"/>
    </row>
    <row r="5" spans="1:18" ht="23">
      <c r="A5" s="196" t="s">
        <v>88</v>
      </c>
      <c r="B5" s="196"/>
      <c r="C5" s="196"/>
      <c r="D5" s="196"/>
      <c r="E5" s="196"/>
      <c r="F5" s="196"/>
      <c r="G5" s="196"/>
      <c r="H5" s="196"/>
      <c r="I5" s="196"/>
      <c r="J5" s="196"/>
      <c r="K5" s="196"/>
      <c r="L5" s="196"/>
      <c r="M5" s="196"/>
      <c r="N5" s="196"/>
      <c r="O5" s="196"/>
      <c r="P5" s="196"/>
      <c r="Q5" s="196"/>
      <c r="R5" s="196"/>
    </row>
    <row r="7" spans="1:18" ht="17.5">
      <c r="B7" s="198">
        <v>2025</v>
      </c>
      <c r="C7" s="198"/>
      <c r="D7" s="198"/>
      <c r="E7" s="198"/>
      <c r="G7" s="198">
        <v>2024</v>
      </c>
      <c r="H7" s="198"/>
      <c r="I7" s="198"/>
      <c r="J7" s="198"/>
      <c r="K7" s="198"/>
      <c r="L7" s="198"/>
      <c r="N7" s="198" t="s">
        <v>4</v>
      </c>
      <c r="O7" s="198"/>
      <c r="Q7" s="198" t="s">
        <v>77</v>
      </c>
      <c r="R7" s="198"/>
    </row>
    <row r="8" spans="1:18" ht="17.5">
      <c r="B8" s="199" t="s">
        <v>2</v>
      </c>
      <c r="C8" s="199" t="s">
        <v>3</v>
      </c>
      <c r="D8" s="199" t="s">
        <v>4</v>
      </c>
      <c r="E8" s="199" t="s">
        <v>77</v>
      </c>
      <c r="G8" s="199" t="s">
        <v>2</v>
      </c>
      <c r="H8" s="199" t="s">
        <v>3</v>
      </c>
      <c r="I8" s="199" t="s">
        <v>4</v>
      </c>
      <c r="J8" s="199" t="s">
        <v>77</v>
      </c>
      <c r="K8" s="199" t="s">
        <v>5</v>
      </c>
      <c r="L8" s="199" t="s">
        <v>6</v>
      </c>
      <c r="N8" s="199" t="s">
        <v>89</v>
      </c>
      <c r="O8" s="199" t="s">
        <v>90</v>
      </c>
      <c r="Q8" s="199" t="s">
        <v>89</v>
      </c>
      <c r="R8" s="199" t="s">
        <v>90</v>
      </c>
    </row>
    <row r="9" spans="1:18" ht="19.5">
      <c r="A9" s="200" t="s">
        <v>91</v>
      </c>
      <c r="B9" s="201">
        <v>15529.318819685795</v>
      </c>
      <c r="C9" s="201">
        <v>15805.929444663452</v>
      </c>
      <c r="D9" s="201">
        <v>17276.002388862253</v>
      </c>
      <c r="E9" s="201">
        <v>48611.250653211493</v>
      </c>
      <c r="G9" s="202">
        <v>15774.862426248015</v>
      </c>
      <c r="H9" s="202">
        <v>16111.955140989479</v>
      </c>
      <c r="I9" s="202">
        <v>16657.135967260536</v>
      </c>
      <c r="J9" s="202">
        <v>48543.953534498032</v>
      </c>
      <c r="K9" s="202">
        <v>15623.669015567841</v>
      </c>
      <c r="L9" s="202">
        <v>64167.622550065869</v>
      </c>
      <c r="N9" s="203">
        <v>3.7153231072742265</v>
      </c>
      <c r="O9" s="203">
        <v>3.2192554207134849</v>
      </c>
      <c r="P9" s="204"/>
      <c r="Q9" s="203">
        <v>0.13863131000575457</v>
      </c>
      <c r="R9" s="203">
        <v>0.78314886032939679</v>
      </c>
    </row>
    <row r="10" spans="1:18" ht="17.5">
      <c r="A10" s="205" t="s">
        <v>92</v>
      </c>
      <c r="B10" s="206">
        <v>13638.183257475795</v>
      </c>
      <c r="C10" s="206">
        <v>14049.926700793452</v>
      </c>
      <c r="D10" s="206">
        <v>15611.077168692253</v>
      </c>
      <c r="E10" s="206">
        <v>43299.187126961493</v>
      </c>
      <c r="G10" s="207">
        <v>14006.079430298016</v>
      </c>
      <c r="H10" s="207">
        <v>14408.466601169481</v>
      </c>
      <c r="I10" s="207">
        <v>14943.464508450534</v>
      </c>
      <c r="J10" s="207">
        <v>43358.010539918032</v>
      </c>
      <c r="K10" s="207">
        <v>14042.221926217841</v>
      </c>
      <c r="L10" s="207">
        <v>57400.232466135873</v>
      </c>
      <c r="N10" s="208">
        <v>4.4675895597314996</v>
      </c>
      <c r="O10" s="208">
        <v>3.2978611488177156</v>
      </c>
      <c r="P10" s="204"/>
      <c r="Q10" s="208">
        <v>0.13566907757998101</v>
      </c>
      <c r="R10" s="208">
        <v>5.4053802361608803E-2</v>
      </c>
    </row>
    <row r="11" spans="1:18" ht="17.5">
      <c r="A11" s="209" t="s">
        <v>93</v>
      </c>
      <c r="B11" s="210"/>
      <c r="C11" s="210"/>
      <c r="D11" s="210"/>
      <c r="E11" s="210"/>
      <c r="G11" s="211"/>
      <c r="H11" s="211"/>
      <c r="I11" s="211"/>
      <c r="J11" s="211"/>
      <c r="K11" s="211"/>
      <c r="L11" s="211"/>
      <c r="N11" s="212"/>
      <c r="O11" s="212"/>
      <c r="P11" s="204"/>
      <c r="Q11" s="212"/>
      <c r="R11" s="212"/>
    </row>
    <row r="12" spans="1:18" ht="17.5">
      <c r="A12" s="213" t="s">
        <v>94</v>
      </c>
      <c r="B12" s="214">
        <v>7204.7062216699996</v>
      </c>
      <c r="C12" s="214">
        <v>7956.4564849600001</v>
      </c>
      <c r="D12" s="214">
        <v>8142.1977543399998</v>
      </c>
      <c r="E12" s="214">
        <v>23303.360460970001</v>
      </c>
      <c r="G12" s="215">
        <v>6946.9600345299996</v>
      </c>
      <c r="H12" s="215">
        <v>7269.9033904999997</v>
      </c>
      <c r="I12" s="215">
        <v>7428.6408173600003</v>
      </c>
      <c r="J12" s="215">
        <v>21645.504242390001</v>
      </c>
      <c r="K12" s="215">
        <v>7836.39763606</v>
      </c>
      <c r="L12" s="215">
        <v>29481.90187845</v>
      </c>
      <c r="N12" s="216">
        <v>9.6054844287596595</v>
      </c>
      <c r="O12" s="216">
        <v>7.9830407365251377</v>
      </c>
      <c r="P12" s="204"/>
      <c r="Q12" s="216">
        <v>7.6591249620015622</v>
      </c>
      <c r="R12" s="216">
        <v>7.6946288221397818</v>
      </c>
    </row>
    <row r="13" spans="1:18" ht="19.5">
      <c r="A13" s="217" t="s">
        <v>95</v>
      </c>
      <c r="B13" s="214">
        <v>312.13566458999998</v>
      </c>
      <c r="C13" s="214">
        <v>369.71566997999997</v>
      </c>
      <c r="D13" s="214">
        <v>378.97252655</v>
      </c>
      <c r="E13" s="214">
        <v>1060.8238611199999</v>
      </c>
      <c r="G13" s="215">
        <v>292.06181487999999</v>
      </c>
      <c r="H13" s="215">
        <v>317.19642684000002</v>
      </c>
      <c r="I13" s="215">
        <v>337.24994358999999</v>
      </c>
      <c r="J13" s="215">
        <v>946.50818531000004</v>
      </c>
      <c r="K13" s="215">
        <v>364.85328853999999</v>
      </c>
      <c r="L13" s="215">
        <v>1311.36147385</v>
      </c>
      <c r="N13" s="216">
        <v>12.371412880271016</v>
      </c>
      <c r="O13" s="216">
        <v>11.692845811569953</v>
      </c>
      <c r="P13" s="204"/>
      <c r="Q13" s="216">
        <v>12.077621470601363</v>
      </c>
      <c r="R13" s="216">
        <v>11.93907725066483</v>
      </c>
    </row>
    <row r="14" spans="1:18" ht="19.5">
      <c r="A14" s="217" t="s">
        <v>96</v>
      </c>
      <c r="B14" s="214">
        <v>257.92358118999999</v>
      </c>
      <c r="C14" s="214">
        <v>265.46109374000002</v>
      </c>
      <c r="D14" s="214">
        <v>258.09815708000002</v>
      </c>
      <c r="E14" s="214">
        <v>781.48283201000004</v>
      </c>
      <c r="G14" s="215">
        <v>254.58656454000001</v>
      </c>
      <c r="H14" s="215">
        <v>249.44248733000001</v>
      </c>
      <c r="I14" s="215">
        <v>251.19209713000001</v>
      </c>
      <c r="J14" s="215">
        <v>755.22114899999997</v>
      </c>
      <c r="K14" s="215">
        <v>254.85270213000001</v>
      </c>
      <c r="L14" s="215">
        <v>1010.07385113</v>
      </c>
      <c r="N14" s="216">
        <v>2.7493141818175637</v>
      </c>
      <c r="O14" s="216">
        <v>2.4294399908418862</v>
      </c>
      <c r="P14" s="204"/>
      <c r="Q14" s="216">
        <v>3.477350051011352</v>
      </c>
      <c r="R14" s="216">
        <v>3.203082348785613</v>
      </c>
    </row>
    <row r="15" spans="1:18" ht="17.5">
      <c r="A15" s="213" t="s">
        <v>97</v>
      </c>
      <c r="B15" s="214">
        <v>137.25505652000001</v>
      </c>
      <c r="C15" s="214">
        <v>162.33897256</v>
      </c>
      <c r="D15" s="214">
        <v>196.32897134999999</v>
      </c>
      <c r="E15" s="214">
        <v>495.92300043</v>
      </c>
      <c r="G15" s="215">
        <v>84.73801435</v>
      </c>
      <c r="H15" s="215">
        <v>125.79021237000001</v>
      </c>
      <c r="I15" s="215">
        <v>138.50947737000001</v>
      </c>
      <c r="J15" s="215">
        <v>349.03770408999998</v>
      </c>
      <c r="K15" s="215">
        <v>160.14333474</v>
      </c>
      <c r="L15" s="215">
        <v>509.18103882999998</v>
      </c>
      <c r="N15" s="216">
        <v>41.744070570381922</v>
      </c>
      <c r="O15" s="216">
        <v>41.02984198610207</v>
      </c>
      <c r="P15" s="204"/>
      <c r="Q15" s="216">
        <v>42.08293104693508</v>
      </c>
      <c r="R15" s="216">
        <v>42.071795514390416</v>
      </c>
    </row>
    <row r="16" spans="1:18" ht="19.5">
      <c r="A16" s="217" t="s">
        <v>98</v>
      </c>
      <c r="B16" s="214">
        <v>118.924708</v>
      </c>
      <c r="C16" s="214">
        <v>106.730926</v>
      </c>
      <c r="D16" s="214">
        <v>135.72608299999999</v>
      </c>
      <c r="E16" s="214">
        <v>361.38171699999998</v>
      </c>
      <c r="G16" s="215">
        <v>70.934284000000005</v>
      </c>
      <c r="H16" s="215">
        <v>89.877185999999995</v>
      </c>
      <c r="I16" s="215">
        <v>100.056224</v>
      </c>
      <c r="J16" s="215">
        <v>260.86769399999997</v>
      </c>
      <c r="K16" s="215">
        <v>110.259905</v>
      </c>
      <c r="L16" s="215">
        <v>371.12759899999998</v>
      </c>
      <c r="N16" s="216">
        <v>35.649815247875026</v>
      </c>
      <c r="O16" s="216">
        <v>35.649815247875026</v>
      </c>
      <c r="P16" s="204"/>
      <c r="Q16" s="216">
        <v>38.530651863699148</v>
      </c>
      <c r="R16" s="216">
        <v>38.530651863699148</v>
      </c>
    </row>
    <row r="17" spans="1:18" ht="19.5">
      <c r="A17" s="218" t="s">
        <v>99</v>
      </c>
      <c r="B17" s="210"/>
      <c r="C17" s="210"/>
      <c r="D17" s="210"/>
      <c r="E17" s="210"/>
      <c r="G17" s="211"/>
      <c r="H17" s="211"/>
      <c r="I17" s="211"/>
      <c r="J17" s="211"/>
      <c r="K17" s="211"/>
      <c r="L17" s="211"/>
      <c r="N17" s="212"/>
      <c r="O17" s="212"/>
      <c r="P17" s="204"/>
      <c r="Q17" s="212"/>
      <c r="R17" s="212"/>
    </row>
    <row r="18" spans="1:18" ht="17.5">
      <c r="A18" s="213" t="s">
        <v>100</v>
      </c>
      <c r="B18" s="214">
        <v>1326.57902734</v>
      </c>
      <c r="C18" s="214">
        <v>1126.4820866499999</v>
      </c>
      <c r="D18" s="214">
        <v>1748.96796999</v>
      </c>
      <c r="E18" s="214">
        <v>4202.02908398</v>
      </c>
      <c r="G18" s="215">
        <v>2249.1579991600001</v>
      </c>
      <c r="H18" s="215">
        <v>2477.5640740600002</v>
      </c>
      <c r="I18" s="215">
        <v>2305.7343129800001</v>
      </c>
      <c r="J18" s="215">
        <v>7032.4563862000005</v>
      </c>
      <c r="K18" s="215">
        <v>1550.0695292800001</v>
      </c>
      <c r="L18" s="215">
        <v>8582.5259154800005</v>
      </c>
      <c r="N18" s="216">
        <v>-24.147029423802891</v>
      </c>
      <c r="O18" s="216">
        <v>-24.709542875880931</v>
      </c>
      <c r="P18" s="204"/>
      <c r="Q18" s="216">
        <v>-40.248060518003811</v>
      </c>
      <c r="R18" s="216">
        <v>-40.078476541032316</v>
      </c>
    </row>
    <row r="19" spans="1:18" ht="17.5">
      <c r="A19" s="213" t="s">
        <v>101</v>
      </c>
      <c r="B19" s="214">
        <v>538.80665694000004</v>
      </c>
      <c r="C19" s="214">
        <v>608.89415911000003</v>
      </c>
      <c r="D19" s="214">
        <v>683.93309064000005</v>
      </c>
      <c r="E19" s="214">
        <v>1831.63390669</v>
      </c>
      <c r="G19" s="215">
        <v>570.12230191000003</v>
      </c>
      <c r="H19" s="215">
        <v>617.23523145000001</v>
      </c>
      <c r="I19" s="215">
        <v>703.47630171000003</v>
      </c>
      <c r="J19" s="215">
        <v>1890.8338350700001</v>
      </c>
      <c r="K19" s="215">
        <v>594.15638333000004</v>
      </c>
      <c r="L19" s="215">
        <v>2484.9902183999998</v>
      </c>
      <c r="N19" s="216">
        <v>-2.7780908926846037</v>
      </c>
      <c r="O19" s="216">
        <v>-3.3296021367183792</v>
      </c>
      <c r="P19" s="204"/>
      <c r="Q19" s="216">
        <v>-3.1308900487180269</v>
      </c>
      <c r="R19" s="216">
        <v>-3.1433703914784394</v>
      </c>
    </row>
    <row r="20" spans="1:18" ht="17.5">
      <c r="A20" s="213" t="s">
        <v>102</v>
      </c>
      <c r="B20" s="214">
        <v>230.31591682000001</v>
      </c>
      <c r="C20" s="214">
        <v>228.89130983999999</v>
      </c>
      <c r="D20" s="214">
        <v>225.86130588</v>
      </c>
      <c r="E20" s="214">
        <v>685.06853253999998</v>
      </c>
      <c r="G20" s="215">
        <v>219.11249701</v>
      </c>
      <c r="H20" s="215">
        <v>188.95356046000001</v>
      </c>
      <c r="I20" s="215">
        <v>239.35991272000001</v>
      </c>
      <c r="J20" s="215">
        <v>647.42597019000004</v>
      </c>
      <c r="K20" s="215">
        <v>160.58275527999999</v>
      </c>
      <c r="L20" s="215">
        <v>808.00872546999994</v>
      </c>
      <c r="N20" s="216">
        <v>-5.6394601278913825</v>
      </c>
      <c r="O20" s="216">
        <v>-7.4592407417077737</v>
      </c>
      <c r="P20" s="204"/>
      <c r="Q20" s="216">
        <v>5.8141878891501575</v>
      </c>
      <c r="R20" s="216">
        <v>5.6164650619277889</v>
      </c>
    </row>
    <row r="21" spans="1:18" ht="17.5">
      <c r="A21" s="213" t="s">
        <v>103</v>
      </c>
      <c r="B21" s="214">
        <v>228.09349008000001</v>
      </c>
      <c r="C21" s="214">
        <v>121.27435512</v>
      </c>
      <c r="D21" s="214">
        <v>204.26962835</v>
      </c>
      <c r="E21" s="214">
        <v>553.63747354999998</v>
      </c>
      <c r="G21" s="215">
        <v>216.22630604</v>
      </c>
      <c r="H21" s="215">
        <v>163.1032319</v>
      </c>
      <c r="I21" s="215">
        <v>192.80043008999999</v>
      </c>
      <c r="J21" s="215">
        <v>572.12996802999999</v>
      </c>
      <c r="K21" s="215">
        <v>138.58866187999999</v>
      </c>
      <c r="L21" s="215">
        <v>710.71862991</v>
      </c>
      <c r="N21" s="216">
        <v>5.9487410140351527</v>
      </c>
      <c r="O21" s="216">
        <v>5.3287257387971909</v>
      </c>
      <c r="P21" s="204"/>
      <c r="Q21" s="216">
        <v>-3.2322191658085475</v>
      </c>
      <c r="R21" s="216">
        <v>-3.0708180158929732</v>
      </c>
    </row>
    <row r="22" spans="1:18" ht="17.5">
      <c r="A22" s="213" t="s">
        <v>104</v>
      </c>
      <c r="B22" s="214">
        <v>106.58841083999999</v>
      </c>
      <c r="C22" s="214">
        <v>129.34582759</v>
      </c>
      <c r="D22" s="214">
        <v>244.40583910000001</v>
      </c>
      <c r="E22" s="214">
        <v>480.34007752999997</v>
      </c>
      <c r="G22" s="215">
        <v>0</v>
      </c>
      <c r="H22" s="215">
        <v>0</v>
      </c>
      <c r="I22" s="215">
        <v>47.320494349999997</v>
      </c>
      <c r="J22" s="215">
        <v>47.320494349999997</v>
      </c>
      <c r="K22" s="215">
        <v>49.639605449999998</v>
      </c>
      <c r="L22" s="215">
        <v>96.960099799999995</v>
      </c>
      <c r="N22" s="216" t="s">
        <v>72</v>
      </c>
      <c r="O22" s="216" t="s">
        <v>72</v>
      </c>
      <c r="P22" s="204"/>
      <c r="Q22" s="216" t="s">
        <v>72</v>
      </c>
      <c r="R22" s="216" t="s">
        <v>72</v>
      </c>
    </row>
    <row r="23" spans="1:18" ht="17.5">
      <c r="A23" s="213" t="s">
        <v>105</v>
      </c>
      <c r="B23" s="214">
        <v>40.811205829999999</v>
      </c>
      <c r="C23" s="214">
        <v>37.844038279999999</v>
      </c>
      <c r="D23" s="214">
        <v>45.247547079999997</v>
      </c>
      <c r="E23" s="214">
        <v>123.90279119</v>
      </c>
      <c r="G23" s="215">
        <v>61.36108729</v>
      </c>
      <c r="H23" s="215">
        <v>58.72687973</v>
      </c>
      <c r="I23" s="215">
        <v>68.203104719999999</v>
      </c>
      <c r="J23" s="215">
        <v>188.29107174000001</v>
      </c>
      <c r="K23" s="215">
        <v>74.499484839999994</v>
      </c>
      <c r="L23" s="215">
        <v>262.79055657999999</v>
      </c>
      <c r="N23" s="216">
        <v>-33.657643202961808</v>
      </c>
      <c r="O23" s="216">
        <v>-34.956380913248111</v>
      </c>
      <c r="P23" s="204"/>
      <c r="Q23" s="216">
        <v>-34.196141088893462</v>
      </c>
      <c r="R23" s="216">
        <v>-34.013667085131175</v>
      </c>
    </row>
    <row r="24" spans="1:18" ht="17.5">
      <c r="A24" s="218" t="s">
        <v>106</v>
      </c>
      <c r="B24" s="210"/>
      <c r="C24" s="210"/>
      <c r="D24" s="210"/>
      <c r="E24" s="210"/>
      <c r="G24" s="211"/>
      <c r="H24" s="211"/>
      <c r="I24" s="211"/>
      <c r="J24" s="211"/>
      <c r="K24" s="211"/>
      <c r="L24" s="211"/>
      <c r="N24" s="212"/>
      <c r="O24" s="212"/>
      <c r="P24" s="204"/>
      <c r="Q24" s="212"/>
      <c r="R24" s="212"/>
    </row>
    <row r="25" spans="1:18" ht="17.5">
      <c r="A25" s="213" t="s">
        <v>107</v>
      </c>
      <c r="B25" s="214">
        <v>441.48381366000001</v>
      </c>
      <c r="C25" s="214">
        <v>460.92809096000002</v>
      </c>
      <c r="D25" s="214">
        <v>438.87135639000002</v>
      </c>
      <c r="E25" s="214">
        <v>1341.2832610099999</v>
      </c>
      <c r="G25" s="215">
        <v>440.27570085000002</v>
      </c>
      <c r="H25" s="215">
        <v>454.99625679000002</v>
      </c>
      <c r="I25" s="215">
        <v>419.96787646000001</v>
      </c>
      <c r="J25" s="215">
        <v>1315.2398341000001</v>
      </c>
      <c r="K25" s="215">
        <v>449.12558021000001</v>
      </c>
      <c r="L25" s="215">
        <v>1764.36541431</v>
      </c>
      <c r="N25" s="216">
        <v>4.5011728252507099</v>
      </c>
      <c r="O25" s="216">
        <v>4.1518211846262476</v>
      </c>
      <c r="P25" s="204"/>
      <c r="Q25" s="216">
        <v>1.980127596106529</v>
      </c>
      <c r="R25" s="216">
        <v>2.1144843413008152</v>
      </c>
    </row>
    <row r="26" spans="1:18" ht="17.5">
      <c r="A26" s="213" t="s">
        <v>108</v>
      </c>
      <c r="B26" s="214">
        <v>208.01848791</v>
      </c>
      <c r="C26" s="214">
        <v>228.27977476000001</v>
      </c>
      <c r="D26" s="214">
        <v>266.06320127999999</v>
      </c>
      <c r="E26" s="214">
        <v>702.36146395000003</v>
      </c>
      <c r="G26" s="215">
        <v>174.21942662000001</v>
      </c>
      <c r="H26" s="215">
        <v>187.92722805</v>
      </c>
      <c r="I26" s="215">
        <v>208.03529584</v>
      </c>
      <c r="J26" s="215">
        <v>570.18195050999998</v>
      </c>
      <c r="K26" s="215">
        <v>215.01933679999999</v>
      </c>
      <c r="L26" s="215">
        <v>785.20128731</v>
      </c>
      <c r="N26" s="216">
        <v>27.893298204853313</v>
      </c>
      <c r="O26" s="216">
        <v>25.138915461300048</v>
      </c>
      <c r="P26" s="204"/>
      <c r="Q26" s="216">
        <v>23.181988367357455</v>
      </c>
      <c r="R26" s="216">
        <v>22.622127349924547</v>
      </c>
    </row>
    <row r="27" spans="1:18" ht="17.5">
      <c r="A27" s="213" t="s">
        <v>109</v>
      </c>
      <c r="B27" s="214">
        <v>70.071195099999997</v>
      </c>
      <c r="C27" s="214">
        <v>74.492791030000006</v>
      </c>
      <c r="D27" s="214">
        <v>80.817014439999994</v>
      </c>
      <c r="E27" s="214">
        <v>225.38100057</v>
      </c>
      <c r="G27" s="215">
        <v>56.3605673</v>
      </c>
      <c r="H27" s="215">
        <v>61.576730329999997</v>
      </c>
      <c r="I27" s="215">
        <v>64.46717409</v>
      </c>
      <c r="J27" s="215">
        <v>182.40447172</v>
      </c>
      <c r="K27" s="215">
        <v>69.606830689999995</v>
      </c>
      <c r="L27" s="215">
        <v>252.01130241000001</v>
      </c>
      <c r="N27" s="216">
        <v>25.361496887043078</v>
      </c>
      <c r="O27" s="216">
        <v>24.135162281834877</v>
      </c>
      <c r="P27" s="204"/>
      <c r="Q27" s="216">
        <v>23.561115823942693</v>
      </c>
      <c r="R27" s="216">
        <v>24.059102890259567</v>
      </c>
    </row>
    <row r="28" spans="1:18" ht="17.5">
      <c r="A28" s="213" t="s">
        <v>110</v>
      </c>
      <c r="B28" s="214">
        <v>82.792069479999995</v>
      </c>
      <c r="C28" s="214">
        <v>95.756376900000006</v>
      </c>
      <c r="D28" s="214">
        <v>43.181448570000001</v>
      </c>
      <c r="E28" s="214">
        <v>221.72989494999999</v>
      </c>
      <c r="G28" s="215">
        <v>73.109646760000004</v>
      </c>
      <c r="H28" s="215">
        <v>91.526884640000006</v>
      </c>
      <c r="I28" s="215">
        <v>96.49487852</v>
      </c>
      <c r="J28" s="215">
        <v>261.13140992000001</v>
      </c>
      <c r="K28" s="215">
        <v>79.079846110000005</v>
      </c>
      <c r="L28" s="215">
        <v>340.21125603000002</v>
      </c>
      <c r="N28" s="216">
        <v>-55.25000991524125</v>
      </c>
      <c r="O28" s="216">
        <v>-55.246396751419212</v>
      </c>
      <c r="P28" s="204"/>
      <c r="Q28" s="216">
        <v>-15.088768900712113</v>
      </c>
      <c r="R28" s="216">
        <v>-15.03840102256574</v>
      </c>
    </row>
    <row r="29" spans="1:18" ht="17.5">
      <c r="A29" s="218" t="s">
        <v>111</v>
      </c>
      <c r="B29" s="210"/>
      <c r="C29" s="210"/>
      <c r="D29" s="210"/>
      <c r="E29" s="210"/>
      <c r="G29" s="211"/>
      <c r="H29" s="211"/>
      <c r="I29" s="211"/>
      <c r="J29" s="211"/>
      <c r="K29" s="211"/>
      <c r="L29" s="211"/>
      <c r="N29" s="212"/>
      <c r="O29" s="212"/>
      <c r="P29" s="204"/>
      <c r="Q29" s="212"/>
      <c r="R29" s="212"/>
    </row>
    <row r="30" spans="1:18" ht="17.5">
      <c r="A30" s="213" t="s">
        <v>112</v>
      </c>
      <c r="B30" s="214">
        <v>279.67477282999999</v>
      </c>
      <c r="C30" s="214">
        <v>335.77738534000002</v>
      </c>
      <c r="D30" s="214">
        <v>360.21279249999998</v>
      </c>
      <c r="E30" s="214">
        <v>975.66495067000005</v>
      </c>
      <c r="G30" s="215">
        <v>0</v>
      </c>
      <c r="H30" s="215">
        <v>69.700929239999994</v>
      </c>
      <c r="I30" s="215">
        <v>149.38108025</v>
      </c>
      <c r="J30" s="215">
        <v>219.08200948999999</v>
      </c>
      <c r="K30" s="215">
        <v>200.38178651000001</v>
      </c>
      <c r="L30" s="215">
        <v>419.463796</v>
      </c>
      <c r="N30" s="216">
        <v>141.13682395197432</v>
      </c>
      <c r="O30" s="216">
        <v>140.60567793433427</v>
      </c>
      <c r="P30" s="204"/>
      <c r="Q30" s="216" t="s">
        <v>72</v>
      </c>
      <c r="R30" s="216" t="s">
        <v>72</v>
      </c>
    </row>
    <row r="31" spans="1:18" ht="19.5">
      <c r="A31" s="213" t="s">
        <v>113</v>
      </c>
      <c r="B31" s="219">
        <v>105.80330867000001</v>
      </c>
      <c r="C31" s="219">
        <v>122.8347595</v>
      </c>
      <c r="D31" s="219">
        <v>111.70484721999999</v>
      </c>
      <c r="E31" s="219">
        <v>340.34291539000003</v>
      </c>
      <c r="G31" s="220">
        <v>97.645591089999996</v>
      </c>
      <c r="H31" s="220">
        <v>105.78564539</v>
      </c>
      <c r="I31" s="220">
        <v>102.32747463999999</v>
      </c>
      <c r="J31" s="220">
        <v>305.75871111999999</v>
      </c>
      <c r="K31" s="220">
        <v>109.38689838999998</v>
      </c>
      <c r="L31" s="220">
        <v>415.14560950999999</v>
      </c>
      <c r="N31" s="216">
        <v>9.1640809205843166</v>
      </c>
      <c r="O31" s="216">
        <v>9.1640809205843166</v>
      </c>
      <c r="P31" s="204"/>
      <c r="Q31" s="216">
        <v>11.310946511815612</v>
      </c>
      <c r="R31" s="216">
        <v>11.310946511815612</v>
      </c>
    </row>
    <row r="32" spans="1:18" ht="19.5">
      <c r="A32" s="213" t="s">
        <v>114</v>
      </c>
      <c r="B32" s="219">
        <v>67.752332159999995</v>
      </c>
      <c r="C32" s="219">
        <v>79.572296039999998</v>
      </c>
      <c r="D32" s="219">
        <v>81.754245000000012</v>
      </c>
      <c r="E32" s="219">
        <v>229.07887320000003</v>
      </c>
      <c r="G32" s="220">
        <v>69.698908560000007</v>
      </c>
      <c r="H32" s="220">
        <v>72.335138520000001</v>
      </c>
      <c r="I32" s="220">
        <v>71.948953879999991</v>
      </c>
      <c r="J32" s="220">
        <v>213.98300096000003</v>
      </c>
      <c r="K32" s="220">
        <v>72.519637439999997</v>
      </c>
      <c r="L32" s="220">
        <v>286.50263840000002</v>
      </c>
      <c r="N32" s="216">
        <v>13.628121871450372</v>
      </c>
      <c r="O32" s="216">
        <v>7.4602004745002448</v>
      </c>
      <c r="P32" s="204"/>
      <c r="Q32" s="216">
        <v>7.0547062954883444</v>
      </c>
      <c r="R32" s="216">
        <v>4.9694647434810113</v>
      </c>
    </row>
    <row r="33" spans="1:18" ht="17.5">
      <c r="A33" s="218" t="s">
        <v>115</v>
      </c>
      <c r="B33" s="210"/>
      <c r="C33" s="210"/>
      <c r="D33" s="210"/>
      <c r="E33" s="210"/>
      <c r="G33" s="211"/>
      <c r="H33" s="211"/>
      <c r="I33" s="211"/>
      <c r="J33" s="211"/>
      <c r="K33" s="211"/>
      <c r="L33" s="211"/>
      <c r="N33" s="212"/>
      <c r="O33" s="212"/>
      <c r="P33" s="204"/>
      <c r="Q33" s="212"/>
      <c r="R33" s="212"/>
    </row>
    <row r="34" spans="1:18" ht="17.5">
      <c r="A34" s="213" t="s">
        <v>116</v>
      </c>
      <c r="B34" s="214">
        <v>101.90220901000001</v>
      </c>
      <c r="C34" s="214">
        <v>82.692647489999999</v>
      </c>
      <c r="D34" s="214">
        <v>138.18026456999999</v>
      </c>
      <c r="E34" s="214">
        <v>322.77512107000001</v>
      </c>
      <c r="G34" s="215">
        <v>350.06119479</v>
      </c>
      <c r="H34" s="215">
        <v>109.61395019</v>
      </c>
      <c r="I34" s="215">
        <v>383.46894077000002</v>
      </c>
      <c r="J34" s="215">
        <v>843.14408575000004</v>
      </c>
      <c r="K34" s="215">
        <v>120.56911107000001</v>
      </c>
      <c r="L34" s="215">
        <v>963.71319682000001</v>
      </c>
      <c r="N34" s="216">
        <v>-63.965721893268324</v>
      </c>
      <c r="O34" s="216">
        <v>-64.994884391255354</v>
      </c>
      <c r="P34" s="204"/>
      <c r="Q34" s="216">
        <v>-61.717679513474543</v>
      </c>
      <c r="R34" s="216">
        <v>-61.835095381694117</v>
      </c>
    </row>
    <row r="35" spans="1:18" ht="17.5">
      <c r="A35" s="213" t="s">
        <v>117</v>
      </c>
      <c r="B35" s="214">
        <v>90.095997819999994</v>
      </c>
      <c r="C35" s="214">
        <v>86.198772469999994</v>
      </c>
      <c r="D35" s="214">
        <v>81.560063279999994</v>
      </c>
      <c r="E35" s="214">
        <v>257.85483356999998</v>
      </c>
      <c r="G35" s="215">
        <v>110.78725935999999</v>
      </c>
      <c r="H35" s="215">
        <v>89.243103140000002</v>
      </c>
      <c r="I35" s="215">
        <v>102.27562073999999</v>
      </c>
      <c r="J35" s="215">
        <v>302.30598323999999</v>
      </c>
      <c r="K35" s="215">
        <v>91.829577450000002</v>
      </c>
      <c r="L35" s="215">
        <v>394.13556068999998</v>
      </c>
      <c r="N35" s="216">
        <v>-20.254638700910021</v>
      </c>
      <c r="O35" s="216">
        <v>-21.074027169608446</v>
      </c>
      <c r="P35" s="204"/>
      <c r="Q35" s="216">
        <v>-14.704025766737916</v>
      </c>
      <c r="R35" s="216">
        <v>-14.40822566644966</v>
      </c>
    </row>
    <row r="36" spans="1:18" ht="17.5">
      <c r="A36" s="213" t="s">
        <v>118</v>
      </c>
      <c r="B36" s="214">
        <v>66.800159859999994</v>
      </c>
      <c r="C36" s="214">
        <v>83.463092700000004</v>
      </c>
      <c r="D36" s="214">
        <v>77.255560610000003</v>
      </c>
      <c r="E36" s="214">
        <v>227.51881316999999</v>
      </c>
      <c r="G36" s="215">
        <v>55.970430690000001</v>
      </c>
      <c r="H36" s="215">
        <v>59.564876689999998</v>
      </c>
      <c r="I36" s="215">
        <v>64.952459169999997</v>
      </c>
      <c r="J36" s="215">
        <v>180.48776655</v>
      </c>
      <c r="K36" s="215">
        <v>68.504166499999997</v>
      </c>
      <c r="L36" s="215">
        <v>248.99193305</v>
      </c>
      <c r="N36" s="216">
        <v>18.941702280739079</v>
      </c>
      <c r="O36" s="216">
        <v>13.407577193573106</v>
      </c>
      <c r="P36" s="204"/>
      <c r="Q36" s="216">
        <v>26.057747579790181</v>
      </c>
      <c r="R36" s="216">
        <v>23.827095403350263</v>
      </c>
    </row>
    <row r="37" spans="1:18" ht="17.5">
      <c r="A37" s="213" t="s">
        <v>119</v>
      </c>
      <c r="B37" s="214">
        <v>44.67852474</v>
      </c>
      <c r="C37" s="214">
        <v>41.013260709999997</v>
      </c>
      <c r="D37" s="214">
        <v>42.731745359999998</v>
      </c>
      <c r="E37" s="214">
        <v>128.42353080999999</v>
      </c>
      <c r="G37" s="215">
        <v>41.946352660000002</v>
      </c>
      <c r="H37" s="215">
        <v>38.927804819999999</v>
      </c>
      <c r="I37" s="215">
        <v>42.273764759999999</v>
      </c>
      <c r="J37" s="215">
        <v>123.14792224</v>
      </c>
      <c r="K37" s="215">
        <v>39.869546540000002</v>
      </c>
      <c r="L37" s="215">
        <v>163.01746878</v>
      </c>
      <c r="N37" s="216">
        <v>1.0833683789463366</v>
      </c>
      <c r="O37" s="216">
        <v>-0.56464289799037504</v>
      </c>
      <c r="P37" s="204"/>
      <c r="Q37" s="216">
        <v>4.2839606824372378</v>
      </c>
      <c r="R37" s="216">
        <v>3.6268569778921123</v>
      </c>
    </row>
    <row r="38" spans="1:18" ht="17.5">
      <c r="A38" s="218" t="s">
        <v>120</v>
      </c>
      <c r="B38" s="210"/>
      <c r="C38" s="210"/>
      <c r="D38" s="210"/>
      <c r="E38" s="210"/>
      <c r="G38" s="211"/>
      <c r="H38" s="211"/>
      <c r="I38" s="211"/>
      <c r="J38" s="211"/>
      <c r="K38" s="211"/>
      <c r="L38" s="211"/>
      <c r="N38" s="212"/>
      <c r="O38" s="212"/>
      <c r="P38" s="204"/>
      <c r="Q38" s="212"/>
      <c r="R38" s="212"/>
    </row>
    <row r="39" spans="1:18" ht="17.5">
      <c r="A39" s="213" t="s">
        <v>121</v>
      </c>
      <c r="B39" s="214">
        <v>49.804060589999999</v>
      </c>
      <c r="C39" s="214">
        <v>39.805447909999998</v>
      </c>
      <c r="D39" s="214">
        <v>47.25965455</v>
      </c>
      <c r="E39" s="214">
        <v>136.86916305</v>
      </c>
      <c r="G39" s="215">
        <v>46.279474120000003</v>
      </c>
      <c r="H39" s="215">
        <v>52.668939979999998</v>
      </c>
      <c r="I39" s="215">
        <v>78.191810739999994</v>
      </c>
      <c r="J39" s="215">
        <v>177.14022484</v>
      </c>
      <c r="K39" s="215">
        <v>45.070900620000003</v>
      </c>
      <c r="L39" s="215">
        <v>222.21112546000001</v>
      </c>
      <c r="N39" s="216">
        <v>-39.559329675653956</v>
      </c>
      <c r="O39" s="216">
        <v>-40.085274587242658</v>
      </c>
      <c r="P39" s="204"/>
      <c r="Q39" s="216">
        <v>-22.734001735841993</v>
      </c>
      <c r="R39" s="216">
        <v>-22.100087536620183</v>
      </c>
    </row>
    <row r="40" spans="1:18" ht="17.5">
      <c r="A40" s="218" t="s">
        <v>122</v>
      </c>
      <c r="B40" s="210"/>
      <c r="C40" s="210"/>
      <c r="D40" s="210"/>
      <c r="E40" s="210"/>
      <c r="G40" s="211"/>
      <c r="H40" s="211"/>
      <c r="I40" s="211"/>
      <c r="J40" s="211"/>
      <c r="K40" s="211"/>
      <c r="L40" s="211"/>
      <c r="N40" s="212"/>
      <c r="O40" s="212"/>
      <c r="P40" s="204"/>
      <c r="Q40" s="212"/>
      <c r="R40" s="212"/>
    </row>
    <row r="41" spans="1:18" ht="17.5">
      <c r="A41" s="213" t="s">
        <v>123</v>
      </c>
      <c r="B41" s="214"/>
      <c r="C41" s="214"/>
      <c r="D41" s="214"/>
      <c r="E41" s="214"/>
      <c r="G41" s="215">
        <v>183.94564045000001</v>
      </c>
      <c r="H41" s="215">
        <v>172.11930197999999</v>
      </c>
      <c r="I41" s="215">
        <v>188.79927841</v>
      </c>
      <c r="J41" s="215">
        <v>544.86422084000003</v>
      </c>
      <c r="K41" s="215">
        <v>0</v>
      </c>
      <c r="L41" s="215">
        <v>543.10365517000002</v>
      </c>
      <c r="N41" s="216">
        <v>-100</v>
      </c>
      <c r="O41" s="216">
        <v>-100.11477453097073</v>
      </c>
      <c r="P41" s="204"/>
      <c r="Q41" s="216">
        <v>-100</v>
      </c>
      <c r="R41" s="216">
        <v>-100.05032565331302</v>
      </c>
    </row>
    <row r="42" spans="1:18" ht="17.5">
      <c r="A42" s="213" t="s">
        <v>124</v>
      </c>
      <c r="B42" s="214"/>
      <c r="C42" s="214"/>
      <c r="D42" s="214"/>
      <c r="E42" s="214"/>
      <c r="G42" s="215">
        <v>39.030023870000001</v>
      </c>
      <c r="H42" s="215">
        <v>34.887978920000002</v>
      </c>
      <c r="I42" s="215">
        <v>40.855309750000004</v>
      </c>
      <c r="J42" s="215">
        <v>114.77331254000001</v>
      </c>
      <c r="K42" s="215">
        <v>0</v>
      </c>
      <c r="L42" s="215">
        <v>113.7229662</v>
      </c>
      <c r="N42" s="216">
        <v>-100</v>
      </c>
      <c r="O42" s="216">
        <v>-100.03277372115849</v>
      </c>
      <c r="P42" s="204"/>
      <c r="Q42" s="216">
        <v>-100</v>
      </c>
      <c r="R42" s="216">
        <v>-100.1502666856603</v>
      </c>
    </row>
    <row r="43" spans="1:18" ht="19.5">
      <c r="A43" s="218" t="s">
        <v>125</v>
      </c>
      <c r="B43" s="210"/>
      <c r="C43" s="210"/>
      <c r="D43" s="210"/>
      <c r="E43" s="210"/>
      <c r="G43" s="211"/>
      <c r="H43" s="211"/>
      <c r="I43" s="211"/>
      <c r="J43" s="211"/>
      <c r="K43" s="211"/>
      <c r="L43" s="211"/>
      <c r="N43" s="212"/>
      <c r="O43" s="212"/>
      <c r="P43" s="204"/>
      <c r="Q43" s="212"/>
      <c r="R43" s="212"/>
    </row>
    <row r="44" spans="1:18" ht="17.5">
      <c r="A44" s="213" t="s">
        <v>126</v>
      </c>
      <c r="B44" s="214">
        <v>548.72453925000002</v>
      </c>
      <c r="C44" s="214">
        <v>371.85938248999997</v>
      </c>
      <c r="D44" s="214">
        <v>381.51546590999999</v>
      </c>
      <c r="E44" s="214">
        <v>1302.0993876499999</v>
      </c>
      <c r="G44" s="215">
        <v>418.99322264</v>
      </c>
      <c r="H44" s="215">
        <v>404.81472781999997</v>
      </c>
      <c r="I44" s="215">
        <v>278.10044231000001</v>
      </c>
      <c r="J44" s="215">
        <v>1101.9083927700001</v>
      </c>
      <c r="K44" s="215">
        <v>231.98252019</v>
      </c>
      <c r="L44" s="215">
        <v>1333.8909129599999</v>
      </c>
      <c r="N44" s="216">
        <v>37.186213276396998</v>
      </c>
      <c r="O44" s="216">
        <v>36.541921965749523</v>
      </c>
      <c r="P44" s="204"/>
      <c r="Q44" s="216">
        <v>18.167662229775349</v>
      </c>
      <c r="R44" s="216">
        <v>18.697099764469648</v>
      </c>
    </row>
    <row r="45" spans="1:18" ht="17.5">
      <c r="A45" s="213" t="s">
        <v>127</v>
      </c>
      <c r="B45" s="214">
        <v>246.85600599</v>
      </c>
      <c r="C45" s="214">
        <v>251.38458194</v>
      </c>
      <c r="D45" s="214">
        <v>242.63487617000001</v>
      </c>
      <c r="E45" s="214">
        <v>740.87546410000004</v>
      </c>
      <c r="G45" s="215">
        <v>250.98055796</v>
      </c>
      <c r="H45" s="215">
        <v>224.25611094999999</v>
      </c>
      <c r="I45" s="215">
        <v>204.12851082</v>
      </c>
      <c r="J45" s="215">
        <v>679.36517973000002</v>
      </c>
      <c r="K45" s="215">
        <v>255.22500586000001</v>
      </c>
      <c r="L45" s="215">
        <v>934.59018559000003</v>
      </c>
      <c r="N45" s="216">
        <v>18.863785952935718</v>
      </c>
      <c r="O45" s="216">
        <v>19.565987567483244</v>
      </c>
      <c r="P45" s="204"/>
      <c r="Q45" s="216">
        <v>9.0540825766852073</v>
      </c>
      <c r="R45" s="216">
        <v>11.360862068808974</v>
      </c>
    </row>
    <row r="46" spans="1:18" ht="19.5">
      <c r="A46" s="218" t="s">
        <v>128</v>
      </c>
      <c r="B46" s="219">
        <v>729</v>
      </c>
      <c r="C46" s="219">
        <v>584</v>
      </c>
      <c r="D46" s="219">
        <v>953</v>
      </c>
      <c r="E46" s="219">
        <v>2268</v>
      </c>
      <c r="G46" s="220">
        <v>632</v>
      </c>
      <c r="H46" s="220">
        <v>618</v>
      </c>
      <c r="I46" s="220">
        <v>638</v>
      </c>
      <c r="J46" s="220">
        <v>1890</v>
      </c>
      <c r="K46" s="220">
        <v>699</v>
      </c>
      <c r="L46" s="220">
        <v>2590</v>
      </c>
      <c r="N46" s="216">
        <v>50.109494739202766</v>
      </c>
      <c r="O46" s="216">
        <v>49.498204038412887</v>
      </c>
      <c r="P46" s="204"/>
      <c r="Q46" s="216">
        <v>20.149925536931548</v>
      </c>
      <c r="R46" s="216">
        <v>20.527247859041012</v>
      </c>
    </row>
    <row r="47" spans="1:18" ht="17.5">
      <c r="A47" s="205" t="s">
        <v>129</v>
      </c>
      <c r="B47" s="206">
        <v>1588.32000965</v>
      </c>
      <c r="C47" s="206">
        <v>1645.6284376399999</v>
      </c>
      <c r="D47" s="206">
        <v>1615.4676847200001</v>
      </c>
      <c r="E47" s="206">
        <v>4849.4161320100002</v>
      </c>
      <c r="F47" s="200"/>
      <c r="G47" s="207">
        <v>1510.60263437</v>
      </c>
      <c r="H47" s="207">
        <v>1482.4299852500001</v>
      </c>
      <c r="I47" s="207">
        <v>1486.78371378</v>
      </c>
      <c r="J47" s="207">
        <v>4479.8163334000001</v>
      </c>
      <c r="K47" s="207">
        <v>1397.2707256900001</v>
      </c>
      <c r="L47" s="207">
        <v>5877.0870590900004</v>
      </c>
      <c r="M47" s="200"/>
      <c r="N47" s="208">
        <v>8.655191050810874</v>
      </c>
      <c r="O47" s="208">
        <v>7.0607572507331628</v>
      </c>
      <c r="P47" s="221"/>
      <c r="Q47" s="208">
        <v>8.2503337436936608</v>
      </c>
      <c r="R47" s="208">
        <v>9.6102624463448407</v>
      </c>
    </row>
    <row r="48" spans="1:18" ht="17.5">
      <c r="A48" s="222" t="s">
        <v>130</v>
      </c>
      <c r="B48" s="214">
        <v>924</v>
      </c>
      <c r="C48" s="214">
        <v>961</v>
      </c>
      <c r="D48" s="214">
        <v>1023</v>
      </c>
      <c r="E48" s="214">
        <v>2909</v>
      </c>
      <c r="G48" s="215">
        <v>850</v>
      </c>
      <c r="H48" s="215">
        <v>837</v>
      </c>
      <c r="I48" s="215">
        <v>886</v>
      </c>
      <c r="J48" s="215">
        <v>2573</v>
      </c>
      <c r="K48" s="215">
        <v>889</v>
      </c>
      <c r="L48" s="215">
        <v>3462</v>
      </c>
      <c r="N48" s="216">
        <v>15.550737234491155</v>
      </c>
      <c r="O48" s="216">
        <v>13.925384840728148</v>
      </c>
      <c r="P48" s="204"/>
      <c r="Q48" s="216">
        <v>13.086541112276558</v>
      </c>
      <c r="R48" s="216">
        <v>15.18809929627457</v>
      </c>
    </row>
    <row r="49" spans="1:18" ht="17.5">
      <c r="A49" s="222" t="s">
        <v>131</v>
      </c>
      <c r="B49" s="214">
        <v>663.79123461999995</v>
      </c>
      <c r="C49" s="214">
        <v>684.8601152</v>
      </c>
      <c r="D49" s="214">
        <v>591.73385010000004</v>
      </c>
      <c r="E49" s="214">
        <v>1940.3851999200001</v>
      </c>
      <c r="G49" s="215">
        <v>661.20056234000003</v>
      </c>
      <c r="H49" s="215">
        <v>645.39892224000005</v>
      </c>
      <c r="I49" s="215">
        <v>600.82326115000001</v>
      </c>
      <c r="J49" s="215">
        <v>1907.4227457300001</v>
      </c>
      <c r="K49" s="215">
        <v>508.01559644999998</v>
      </c>
      <c r="L49" s="215">
        <v>2415.4383421799998</v>
      </c>
      <c r="N49" s="216">
        <v>-1.5128260900888701</v>
      </c>
      <c r="O49" s="216">
        <v>-3.0616680280877051</v>
      </c>
      <c r="P49" s="204"/>
      <c r="Q49" s="216">
        <v>1.7281147697221666</v>
      </c>
      <c r="R49" s="216">
        <v>2.0878651288391392</v>
      </c>
    </row>
    <row r="50" spans="1:18" ht="19.5">
      <c r="A50" s="223" t="s">
        <v>132</v>
      </c>
      <c r="B50" s="224">
        <v>303</v>
      </c>
      <c r="C50" s="224">
        <v>110</v>
      </c>
      <c r="D50" s="224">
        <v>50</v>
      </c>
      <c r="E50" s="224">
        <v>463</v>
      </c>
      <c r="F50" s="200"/>
      <c r="G50" s="225">
        <v>258</v>
      </c>
      <c r="H50" s="225">
        <v>222</v>
      </c>
      <c r="I50" s="225">
        <v>227</v>
      </c>
      <c r="J50" s="225">
        <v>706</v>
      </c>
      <c r="K50" s="225">
        <v>185</v>
      </c>
      <c r="L50" s="225">
        <v>891</v>
      </c>
      <c r="M50" s="200"/>
      <c r="N50" s="226">
        <v>-78.203794421130539</v>
      </c>
      <c r="O50" s="226">
        <v>-27.133137016811261</v>
      </c>
      <c r="P50" s="221"/>
      <c r="Q50" s="226">
        <v>-34.48162712807315</v>
      </c>
      <c r="R50" s="226">
        <v>-3.81216734396381</v>
      </c>
    </row>
    <row r="51" spans="1:18">
      <c r="B51" s="227"/>
    </row>
    <row r="52" spans="1:18" ht="16.5">
      <c r="A52" s="228" t="s">
        <v>133</v>
      </c>
      <c r="B52" s="229"/>
      <c r="C52" s="230"/>
      <c r="D52" s="230"/>
      <c r="E52" s="230"/>
      <c r="F52" s="230"/>
      <c r="G52" s="230"/>
      <c r="H52" s="230"/>
      <c r="I52" s="230"/>
      <c r="J52" s="230"/>
      <c r="K52" s="230"/>
      <c r="L52" s="230"/>
    </row>
    <row r="53" spans="1:18" ht="16.5">
      <c r="A53" s="231" t="s">
        <v>134</v>
      </c>
      <c r="B53" s="230"/>
      <c r="C53" s="230"/>
      <c r="D53" s="230"/>
      <c r="E53" s="230"/>
      <c r="F53" s="230"/>
      <c r="G53" s="230"/>
      <c r="H53" s="230"/>
      <c r="I53" s="230"/>
      <c r="J53" s="230"/>
      <c r="K53" s="230"/>
      <c r="L53" s="230"/>
    </row>
    <row r="54" spans="1:18" s="233" customFormat="1" ht="16.5">
      <c r="A54" s="303" t="s">
        <v>135</v>
      </c>
      <c r="B54" s="303"/>
      <c r="C54" s="303"/>
      <c r="D54" s="303"/>
      <c r="E54" s="303"/>
      <c r="F54" s="303"/>
      <c r="G54" s="303"/>
      <c r="H54" s="303"/>
      <c r="I54" s="303"/>
      <c r="J54" s="303"/>
      <c r="K54" s="303"/>
      <c r="L54" s="303"/>
    </row>
    <row r="55" spans="1:18" s="233" customFormat="1" ht="16.5">
      <c r="A55" s="303" t="s">
        <v>136</v>
      </c>
      <c r="B55" s="303"/>
      <c r="C55" s="303"/>
      <c r="D55" s="303"/>
      <c r="E55" s="303"/>
      <c r="F55" s="303"/>
      <c r="G55" s="303"/>
      <c r="H55" s="303"/>
      <c r="I55" s="303"/>
      <c r="J55" s="303"/>
      <c r="K55" s="303"/>
      <c r="L55" s="303"/>
    </row>
    <row r="56" spans="1:18" s="233" customFormat="1" ht="16.5">
      <c r="A56" s="303" t="s">
        <v>137</v>
      </c>
      <c r="B56" s="303"/>
      <c r="C56" s="303"/>
      <c r="D56" s="303"/>
      <c r="E56" s="303"/>
      <c r="F56" s="303"/>
      <c r="G56" s="303"/>
      <c r="H56" s="303"/>
      <c r="I56" s="303"/>
      <c r="J56" s="303"/>
      <c r="K56" s="303"/>
      <c r="L56" s="303"/>
    </row>
    <row r="57" spans="1:18" s="233" customFormat="1" ht="33.65" customHeight="1">
      <c r="A57" s="303" t="s">
        <v>138</v>
      </c>
      <c r="B57" s="303"/>
      <c r="C57" s="303"/>
      <c r="D57" s="303"/>
      <c r="E57" s="303"/>
      <c r="F57" s="303"/>
      <c r="G57" s="303"/>
      <c r="H57" s="303"/>
      <c r="I57" s="303"/>
      <c r="J57" s="303"/>
      <c r="K57" s="303"/>
      <c r="L57" s="303"/>
    </row>
    <row r="58" spans="1:18" s="233" customFormat="1" ht="16.5">
      <c r="A58" s="303" t="s">
        <v>139</v>
      </c>
      <c r="B58" s="303"/>
      <c r="C58" s="303"/>
      <c r="D58" s="303"/>
      <c r="E58" s="303"/>
      <c r="F58" s="303"/>
      <c r="G58" s="303"/>
      <c r="H58" s="303"/>
      <c r="I58" s="303"/>
      <c r="J58" s="303"/>
      <c r="K58" s="303"/>
      <c r="L58" s="303"/>
    </row>
    <row r="59" spans="1:18" s="233" customFormat="1" ht="16.5">
      <c r="A59" s="303" t="s">
        <v>140</v>
      </c>
      <c r="B59" s="303"/>
      <c r="C59" s="303"/>
      <c r="D59" s="303"/>
      <c r="E59" s="303"/>
      <c r="F59" s="303"/>
      <c r="G59" s="303"/>
      <c r="H59" s="303"/>
      <c r="I59" s="303"/>
      <c r="J59" s="303"/>
      <c r="K59" s="303"/>
      <c r="L59" s="303"/>
    </row>
    <row r="60" spans="1:18" s="233" customFormat="1" ht="33.65" customHeight="1">
      <c r="A60" s="303" t="s">
        <v>141</v>
      </c>
      <c r="B60" s="303"/>
      <c r="C60" s="303"/>
      <c r="D60" s="303"/>
      <c r="E60" s="303"/>
      <c r="F60" s="303"/>
      <c r="G60" s="303"/>
      <c r="H60" s="303"/>
      <c r="I60" s="303"/>
      <c r="J60" s="303"/>
      <c r="K60" s="303"/>
      <c r="L60" s="303"/>
    </row>
    <row r="61" spans="1:18" s="233" customFormat="1" ht="33.65" customHeight="1">
      <c r="A61" s="303" t="s">
        <v>142</v>
      </c>
      <c r="B61" s="303"/>
      <c r="C61" s="303"/>
      <c r="D61" s="303"/>
      <c r="E61" s="303"/>
      <c r="F61" s="303"/>
      <c r="G61" s="303"/>
      <c r="H61" s="303"/>
      <c r="I61" s="303"/>
      <c r="J61" s="303"/>
      <c r="K61" s="303"/>
      <c r="L61" s="303"/>
    </row>
    <row r="62" spans="1:18" s="233" customFormat="1" ht="56" customHeight="1">
      <c r="A62" s="303" t="s">
        <v>143</v>
      </c>
      <c r="B62" s="303"/>
      <c r="C62" s="303"/>
      <c r="D62" s="303"/>
      <c r="E62" s="303"/>
      <c r="F62" s="303"/>
      <c r="G62" s="303"/>
      <c r="H62" s="303"/>
      <c r="I62" s="303"/>
      <c r="J62" s="303"/>
      <c r="K62" s="303"/>
      <c r="L62" s="303"/>
    </row>
  </sheetData>
  <sheetProtection algorithmName="SHA-512" hashValue="oeKjjcGa0Ua4qup6L3/Bb+O+Ik3l6IUK0CKWspuil4aDLS/LbuiN8rwMRe+176QKBsUBBLkEUM98IAI5bwlkAw==" saltValue="RclVvMVGMaTOSSARQZv2QA==" spinCount="100000" sheet="1" objects="1" scenarios="1"/>
  <mergeCells count="9">
    <mergeCell ref="A60:L60"/>
    <mergeCell ref="A61:L61"/>
    <mergeCell ref="A62:L62"/>
    <mergeCell ref="A54:L54"/>
    <mergeCell ref="A55:L55"/>
    <mergeCell ref="A56:L56"/>
    <mergeCell ref="A57:L57"/>
    <mergeCell ref="A58:L58"/>
    <mergeCell ref="A59:L59"/>
  </mergeCells>
  <pageMargins left="0.7" right="0.7" top="0.75" bottom="0.75" header="0.3" footer="0.3"/>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6D78-2853-4986-9178-83A9AFC04C62}">
  <dimension ref="A1:L63"/>
  <sheetViews>
    <sheetView showGridLines="0" topLeftCell="A46" zoomScale="85" zoomScaleNormal="85" workbookViewId="0">
      <selection activeCell="A63" sqref="A63:H63"/>
    </sheetView>
  </sheetViews>
  <sheetFormatPr defaultColWidth="12.3984375" defaultRowHeight="14.5"/>
  <cols>
    <col min="1" max="1" width="57.59765625" style="197" customWidth="1"/>
    <col min="2" max="4" width="12.3984375" style="197"/>
    <col min="5" max="5" width="2.5" style="197" customWidth="1"/>
    <col min="6" max="6" width="15.69921875" style="197" bestFit="1" customWidth="1"/>
    <col min="7" max="8" width="12.3984375" style="197"/>
    <col min="9" max="9" width="2.5" style="197" customWidth="1"/>
    <col min="10" max="16384" width="12.3984375" style="197"/>
  </cols>
  <sheetData>
    <row r="1" spans="1:12" ht="23">
      <c r="A1" s="196" t="s">
        <v>69</v>
      </c>
      <c r="B1" s="196"/>
      <c r="C1" s="196"/>
      <c r="D1" s="196"/>
      <c r="E1" s="196"/>
      <c r="F1" s="196"/>
      <c r="G1" s="196"/>
      <c r="H1" s="196"/>
      <c r="I1" s="196"/>
      <c r="J1" s="196"/>
      <c r="K1" s="196"/>
      <c r="L1" s="196"/>
    </row>
    <row r="2" spans="1:12" ht="23">
      <c r="A2" s="196" t="s">
        <v>87</v>
      </c>
      <c r="B2" s="196"/>
      <c r="C2" s="196"/>
      <c r="D2" s="196"/>
      <c r="E2" s="196"/>
      <c r="F2" s="196"/>
      <c r="G2" s="196"/>
      <c r="H2" s="196"/>
      <c r="I2" s="196"/>
      <c r="J2" s="196"/>
      <c r="K2" s="196"/>
      <c r="L2" s="196"/>
    </row>
    <row r="3" spans="1:12" ht="23">
      <c r="A3" s="196" t="s">
        <v>144</v>
      </c>
      <c r="B3" s="196"/>
      <c r="C3" s="196"/>
      <c r="D3" s="196"/>
      <c r="E3" s="196"/>
      <c r="F3" s="196"/>
      <c r="G3" s="196"/>
      <c r="H3" s="196"/>
      <c r="I3" s="196"/>
      <c r="J3" s="196"/>
      <c r="K3" s="196"/>
      <c r="L3" s="196"/>
    </row>
    <row r="4" spans="1:12" ht="23">
      <c r="A4" s="196" t="s">
        <v>30</v>
      </c>
      <c r="B4" s="196"/>
      <c r="C4" s="196"/>
      <c r="D4" s="196"/>
      <c r="E4" s="196"/>
      <c r="F4" s="196"/>
      <c r="G4" s="196"/>
      <c r="H4" s="196"/>
      <c r="I4" s="196"/>
      <c r="J4" s="196"/>
      <c r="K4" s="196"/>
      <c r="L4" s="196"/>
    </row>
    <row r="5" spans="1:12" ht="23">
      <c r="A5" s="196" t="s">
        <v>1</v>
      </c>
      <c r="B5" s="196"/>
      <c r="C5" s="196"/>
      <c r="D5" s="196"/>
      <c r="E5" s="196"/>
      <c r="F5" s="196"/>
      <c r="G5" s="196"/>
      <c r="H5" s="196"/>
      <c r="I5" s="196"/>
      <c r="J5" s="196"/>
      <c r="K5" s="196"/>
      <c r="L5" s="196"/>
    </row>
    <row r="6" spans="1:12" ht="23">
      <c r="A6" s="196" t="s">
        <v>145</v>
      </c>
      <c r="B6" s="196"/>
      <c r="C6" s="196"/>
      <c r="D6" s="196"/>
      <c r="E6" s="196"/>
      <c r="F6" s="196"/>
      <c r="G6" s="196"/>
      <c r="H6" s="196"/>
      <c r="I6" s="196"/>
      <c r="J6" s="196"/>
      <c r="K6" s="196"/>
      <c r="L6" s="196"/>
    </row>
    <row r="8" spans="1:12" ht="17.5">
      <c r="B8" s="198" t="s">
        <v>146</v>
      </c>
      <c r="C8" s="198"/>
      <c r="D8" s="198"/>
      <c r="F8" s="198" t="s">
        <v>147</v>
      </c>
      <c r="G8" s="198"/>
      <c r="H8" s="198"/>
      <c r="J8" s="198" t="s">
        <v>148</v>
      </c>
      <c r="K8" s="198"/>
      <c r="L8" s="198"/>
    </row>
    <row r="9" spans="1:12" ht="17.5">
      <c r="B9" s="199" t="s">
        <v>149</v>
      </c>
      <c r="C9" s="199" t="s">
        <v>150</v>
      </c>
      <c r="D9" s="199" t="s">
        <v>40</v>
      </c>
      <c r="F9" s="199" t="s">
        <v>149</v>
      </c>
      <c r="G9" s="199" t="s">
        <v>150</v>
      </c>
      <c r="H9" s="199" t="s">
        <v>40</v>
      </c>
      <c r="J9" s="199" t="s">
        <v>149</v>
      </c>
      <c r="K9" s="199" t="s">
        <v>150</v>
      </c>
      <c r="L9" s="199" t="s">
        <v>40</v>
      </c>
    </row>
    <row r="10" spans="1:12" ht="19.5">
      <c r="A10" s="200" t="s">
        <v>91</v>
      </c>
      <c r="B10" s="234">
        <v>17276.002388862253</v>
      </c>
      <c r="C10" s="234">
        <v>16657.135967260536</v>
      </c>
      <c r="D10" s="235">
        <v>3.7153231072742265</v>
      </c>
      <c r="F10" s="234">
        <v>10012.289631489999</v>
      </c>
      <c r="G10" s="234">
        <v>8735.5093285200001</v>
      </c>
      <c r="H10" s="235">
        <v>14.615980075729773</v>
      </c>
      <c r="J10" s="234">
        <v>7263.7127573722537</v>
      </c>
      <c r="K10" s="234">
        <v>7921.6266387405358</v>
      </c>
      <c r="L10" s="235">
        <v>-8.3052876810776333</v>
      </c>
    </row>
    <row r="11" spans="1:12" ht="17.5">
      <c r="A11" s="205" t="s">
        <v>92</v>
      </c>
      <c r="B11" s="236">
        <v>15611.077168692253</v>
      </c>
      <c r="C11" s="236">
        <v>14943.464508450534</v>
      </c>
      <c r="D11" s="237">
        <v>4.4675895597314996</v>
      </c>
      <c r="F11" s="236">
        <v>9492.9549316699995</v>
      </c>
      <c r="G11" s="236">
        <v>8226.6115197100007</v>
      </c>
      <c r="H11" s="237">
        <v>15.39325649358776</v>
      </c>
      <c r="J11" s="236">
        <v>6118.1222370222531</v>
      </c>
      <c r="K11" s="236">
        <v>6716.852988740533</v>
      </c>
      <c r="L11" s="237">
        <v>-8.9138582119027028</v>
      </c>
    </row>
    <row r="12" spans="1:12" ht="17.5">
      <c r="A12" s="209" t="s">
        <v>93</v>
      </c>
      <c r="B12" s="238"/>
      <c r="C12" s="238"/>
      <c r="D12" s="239"/>
      <c r="F12" s="238"/>
      <c r="G12" s="238"/>
      <c r="H12" s="239"/>
      <c r="J12" s="238"/>
      <c r="K12" s="238"/>
      <c r="L12" s="239"/>
    </row>
    <row r="13" spans="1:12" ht="17.5">
      <c r="A13" s="213" t="s">
        <v>94</v>
      </c>
      <c r="B13" s="240">
        <v>8142.1977543399998</v>
      </c>
      <c r="C13" s="240">
        <v>7428.6408173600003</v>
      </c>
      <c r="D13" s="241">
        <v>9.6054844287596595</v>
      </c>
      <c r="F13" s="240">
        <v>4879.3036261200004</v>
      </c>
      <c r="G13" s="240">
        <v>4500.1183975699996</v>
      </c>
      <c r="H13" s="241">
        <v>8.4261167162791963</v>
      </c>
      <c r="J13" s="240">
        <v>3262.8941282199994</v>
      </c>
      <c r="K13" s="240">
        <v>2928.5224197900006</v>
      </c>
      <c r="L13" s="241">
        <v>11.417761604638009</v>
      </c>
    </row>
    <row r="14" spans="1:12" ht="19.5">
      <c r="A14" s="217" t="s">
        <v>95</v>
      </c>
      <c r="B14" s="240">
        <v>378.97252655</v>
      </c>
      <c r="C14" s="240">
        <v>337.24994358999999</v>
      </c>
      <c r="D14" s="241">
        <v>12.371412880271016</v>
      </c>
      <c r="F14" s="240">
        <v>183.68002068000001</v>
      </c>
      <c r="G14" s="240">
        <v>160.56481704999999</v>
      </c>
      <c r="H14" s="241">
        <v>14.396182211450427</v>
      </c>
      <c r="J14" s="240">
        <v>195.29250586999999</v>
      </c>
      <c r="K14" s="240">
        <v>176.68512654</v>
      </c>
      <c r="L14" s="241">
        <v>10.531378443893757</v>
      </c>
    </row>
    <row r="15" spans="1:12" ht="19.5">
      <c r="A15" s="217" t="s">
        <v>96</v>
      </c>
      <c r="B15" s="240">
        <v>258.09815708000002</v>
      </c>
      <c r="C15" s="240">
        <v>251.19209713000001</v>
      </c>
      <c r="D15" s="241">
        <v>2.7493141818175637</v>
      </c>
      <c r="F15" s="240">
        <v>177.12567336000001</v>
      </c>
      <c r="G15" s="240">
        <v>173.46844904</v>
      </c>
      <c r="H15" s="241">
        <v>2.1082936639138961</v>
      </c>
      <c r="J15" s="240">
        <v>80.972483720000014</v>
      </c>
      <c r="K15" s="240">
        <v>77.723648090000012</v>
      </c>
      <c r="L15" s="241">
        <v>4.1799834539907543</v>
      </c>
    </row>
    <row r="16" spans="1:12" ht="17.5">
      <c r="A16" s="213" t="s">
        <v>97</v>
      </c>
      <c r="B16" s="240">
        <v>196.32897134999999</v>
      </c>
      <c r="C16" s="240">
        <v>138.50947737000001</v>
      </c>
      <c r="D16" s="241">
        <v>41.744070570381922</v>
      </c>
      <c r="F16" s="240">
        <v>160.96796638000001</v>
      </c>
      <c r="G16" s="240">
        <v>126.55747036</v>
      </c>
      <c r="H16" s="241">
        <v>27.189620590643425</v>
      </c>
      <c r="J16" s="240">
        <v>35.361004969999982</v>
      </c>
      <c r="K16" s="240">
        <v>11.952007010000017</v>
      </c>
      <c r="L16" s="241">
        <v>195.85830179328124</v>
      </c>
    </row>
    <row r="17" spans="1:12" ht="19.5">
      <c r="A17" s="217" t="s">
        <v>98</v>
      </c>
      <c r="B17" s="240">
        <v>135.72608299999999</v>
      </c>
      <c r="C17" s="240">
        <v>100.056224</v>
      </c>
      <c r="D17" s="241">
        <v>35.649815247875026</v>
      </c>
      <c r="F17" s="240">
        <v>110.66910300000001</v>
      </c>
      <c r="G17" s="240">
        <v>82.206192999999999</v>
      </c>
      <c r="H17" s="241">
        <v>34.623802613022114</v>
      </c>
      <c r="J17" s="240">
        <v>25.056979999999982</v>
      </c>
      <c r="K17" s="240">
        <v>17.850031000000001</v>
      </c>
      <c r="L17" s="241">
        <v>40.374994306732461</v>
      </c>
    </row>
    <row r="18" spans="1:12" ht="19.5">
      <c r="A18" s="218" t="s">
        <v>99</v>
      </c>
      <c r="B18" s="238"/>
      <c r="C18" s="238"/>
      <c r="D18" s="239"/>
      <c r="F18" s="238"/>
      <c r="G18" s="238"/>
      <c r="H18" s="239"/>
      <c r="J18" s="238"/>
      <c r="K18" s="238"/>
      <c r="L18" s="239"/>
    </row>
    <row r="19" spans="1:12" ht="17.5">
      <c r="A19" s="213" t="s">
        <v>100</v>
      </c>
      <c r="B19" s="240">
        <v>1748.96796999</v>
      </c>
      <c r="C19" s="240">
        <v>2305.7343129800001</v>
      </c>
      <c r="D19" s="241">
        <v>-24.147029423802891</v>
      </c>
      <c r="F19" s="240">
        <v>1153.5324264799999</v>
      </c>
      <c r="G19" s="240">
        <v>1020.29918709</v>
      </c>
      <c r="H19" s="241">
        <v>13.058252037815986</v>
      </c>
      <c r="J19" s="240">
        <v>595.43554351000012</v>
      </c>
      <c r="K19" s="240">
        <v>1285.4351258900001</v>
      </c>
      <c r="L19" s="241">
        <v>-53.678289046463014</v>
      </c>
    </row>
    <row r="20" spans="1:12" ht="17.5">
      <c r="A20" s="213" t="s">
        <v>101</v>
      </c>
      <c r="B20" s="240">
        <v>683.93309064000005</v>
      </c>
      <c r="C20" s="240">
        <v>703.47630171000003</v>
      </c>
      <c r="D20" s="241">
        <v>-2.7780908926846037</v>
      </c>
      <c r="F20" s="240">
        <v>554.32340682999995</v>
      </c>
      <c r="G20" s="240">
        <v>572.35383264999996</v>
      </c>
      <c r="H20" s="241">
        <v>-3.1502236538749284</v>
      </c>
      <c r="J20" s="240">
        <v>129.60968381000009</v>
      </c>
      <c r="K20" s="240">
        <v>131.12246906000007</v>
      </c>
      <c r="L20" s="241">
        <v>-1.1537193135889967</v>
      </c>
    </row>
    <row r="21" spans="1:12" ht="17.5">
      <c r="A21" s="213" t="s">
        <v>104</v>
      </c>
      <c r="B21" s="240">
        <v>244.40583910000001</v>
      </c>
      <c r="C21" s="240">
        <v>47.320494349999997</v>
      </c>
      <c r="D21" s="241" t="s">
        <v>72</v>
      </c>
      <c r="F21" s="240">
        <v>237.62605909000001</v>
      </c>
      <c r="G21" s="240">
        <v>46.985580489999997</v>
      </c>
      <c r="H21" s="241" t="s">
        <v>72</v>
      </c>
      <c r="J21" s="240">
        <v>6.7797800099999961</v>
      </c>
      <c r="K21" s="240">
        <v>0.33491386000000034</v>
      </c>
      <c r="L21" s="241" t="s">
        <v>72</v>
      </c>
    </row>
    <row r="22" spans="1:12" ht="17.5">
      <c r="A22" s="213" t="s">
        <v>102</v>
      </c>
      <c r="B22" s="240">
        <v>225.86130588</v>
      </c>
      <c r="C22" s="240">
        <v>239.35991272000001</v>
      </c>
      <c r="D22" s="241">
        <v>-5.6394601278913825</v>
      </c>
      <c r="F22" s="240">
        <v>134.47148910000001</v>
      </c>
      <c r="G22" s="240">
        <v>136.51712087000001</v>
      </c>
      <c r="H22" s="241">
        <v>-1.4984433871470082</v>
      </c>
      <c r="J22" s="240">
        <v>91.38981677999999</v>
      </c>
      <c r="K22" s="240">
        <v>102.84279185</v>
      </c>
      <c r="L22" s="241">
        <v>-11.136390663824635</v>
      </c>
    </row>
    <row r="23" spans="1:12" ht="17.5">
      <c r="A23" s="213" t="s">
        <v>103</v>
      </c>
      <c r="B23" s="240">
        <v>204.26962835</v>
      </c>
      <c r="C23" s="240">
        <v>192.80043008999999</v>
      </c>
      <c r="D23" s="241">
        <v>5.9487410140351527</v>
      </c>
      <c r="F23" s="240">
        <v>141.43590179</v>
      </c>
      <c r="G23" s="240">
        <v>131.06274540999999</v>
      </c>
      <c r="H23" s="241">
        <v>7.9146490847188833</v>
      </c>
      <c r="J23" s="240">
        <v>62.833726560000002</v>
      </c>
      <c r="K23" s="240">
        <v>61.737684680000001</v>
      </c>
      <c r="L23" s="241">
        <v>1.7753206743677419</v>
      </c>
    </row>
    <row r="24" spans="1:12" ht="17.5">
      <c r="A24" s="213" t="s">
        <v>105</v>
      </c>
      <c r="B24" s="240">
        <v>45.247547079999997</v>
      </c>
      <c r="C24" s="240">
        <v>68.203104719999999</v>
      </c>
      <c r="D24" s="241">
        <v>-33.657643202961808</v>
      </c>
      <c r="F24" s="240">
        <v>10.203585309999999</v>
      </c>
      <c r="G24" s="240">
        <v>19.4450331</v>
      </c>
      <c r="H24" s="241">
        <v>-47.52600698838615</v>
      </c>
      <c r="J24" s="240">
        <v>35.043961769999996</v>
      </c>
      <c r="K24" s="240">
        <v>48.758071619999996</v>
      </c>
      <c r="L24" s="241">
        <v>-28.126850374399616</v>
      </c>
    </row>
    <row r="25" spans="1:12" ht="17.5">
      <c r="A25" s="218" t="s">
        <v>106</v>
      </c>
      <c r="B25" s="238"/>
      <c r="C25" s="238"/>
      <c r="D25" s="239"/>
      <c r="F25" s="238"/>
      <c r="G25" s="238"/>
      <c r="H25" s="239"/>
      <c r="J25" s="238"/>
      <c r="K25" s="238"/>
      <c r="L25" s="239"/>
    </row>
    <row r="26" spans="1:12" ht="17.5">
      <c r="A26" s="213" t="s">
        <v>107</v>
      </c>
      <c r="B26" s="240">
        <v>438.87135639000002</v>
      </c>
      <c r="C26" s="240">
        <v>419.96787646000001</v>
      </c>
      <c r="D26" s="241">
        <v>4.5011728252507099</v>
      </c>
      <c r="F26" s="240">
        <v>391.65577685</v>
      </c>
      <c r="G26" s="240">
        <v>339.16303049999999</v>
      </c>
      <c r="H26" s="241">
        <v>15.477142739470828</v>
      </c>
      <c r="J26" s="240">
        <v>47.215579540000022</v>
      </c>
      <c r="K26" s="240">
        <v>80.804845960000023</v>
      </c>
      <c r="L26" s="241">
        <v>-41.568381228803212</v>
      </c>
    </row>
    <row r="27" spans="1:12" ht="17.5">
      <c r="A27" s="213" t="s">
        <v>108</v>
      </c>
      <c r="B27" s="240">
        <v>266.06320127999999</v>
      </c>
      <c r="C27" s="240">
        <v>208.03529584</v>
      </c>
      <c r="D27" s="241">
        <v>27.893298204853313</v>
      </c>
      <c r="F27" s="240">
        <v>127.94021779000001</v>
      </c>
      <c r="G27" s="240">
        <v>100.55625959</v>
      </c>
      <c r="H27" s="241">
        <v>27.232474946515662</v>
      </c>
      <c r="J27" s="240">
        <v>138.12298348999997</v>
      </c>
      <c r="K27" s="240">
        <v>107.47903625000001</v>
      </c>
      <c r="L27" s="241">
        <v>28.511557517803809</v>
      </c>
    </row>
    <row r="28" spans="1:12" ht="17.5">
      <c r="A28" s="213" t="s">
        <v>109</v>
      </c>
      <c r="B28" s="240">
        <v>80.817014439999994</v>
      </c>
      <c r="C28" s="240">
        <v>64.46717409</v>
      </c>
      <c r="D28" s="241">
        <v>25.361496887043078</v>
      </c>
      <c r="F28" s="240">
        <v>48.534614859999998</v>
      </c>
      <c r="G28" s="240">
        <v>38.694348820000002</v>
      </c>
      <c r="H28" s="241">
        <v>25.430757565595318</v>
      </c>
      <c r="J28" s="240">
        <v>32.282399579999996</v>
      </c>
      <c r="K28" s="240">
        <v>25.772825269999998</v>
      </c>
      <c r="L28" s="241">
        <v>25.257511513792984</v>
      </c>
    </row>
    <row r="29" spans="1:12" ht="17.5">
      <c r="A29" s="213" t="s">
        <v>110</v>
      </c>
      <c r="B29" s="240">
        <v>43.181448570000001</v>
      </c>
      <c r="C29" s="240">
        <v>96.49487852</v>
      </c>
      <c r="D29" s="241">
        <v>-55.25000991524125</v>
      </c>
      <c r="F29" s="240">
        <v>30.310515880000001</v>
      </c>
      <c r="G29" s="240">
        <v>83.344735009999994</v>
      </c>
      <c r="H29" s="241">
        <v>-63.632356769310938</v>
      </c>
      <c r="J29" s="240">
        <v>12.87093269</v>
      </c>
      <c r="K29" s="240">
        <v>13.150143510000007</v>
      </c>
      <c r="L29" s="241">
        <v>-2.1232530260044791</v>
      </c>
    </row>
    <row r="30" spans="1:12" ht="17.5">
      <c r="A30" s="218" t="s">
        <v>111</v>
      </c>
      <c r="B30" s="238"/>
      <c r="C30" s="238"/>
      <c r="D30" s="239"/>
      <c r="F30" s="238"/>
      <c r="G30" s="238"/>
      <c r="H30" s="239"/>
      <c r="J30" s="238"/>
      <c r="K30" s="238"/>
      <c r="L30" s="239"/>
    </row>
    <row r="31" spans="1:12" ht="17.5">
      <c r="A31" s="213" t="s">
        <v>112</v>
      </c>
      <c r="B31" s="240">
        <v>360.21279249999998</v>
      </c>
      <c r="C31" s="240">
        <v>149.38108025</v>
      </c>
      <c r="D31" s="241">
        <v>141.13682395197432</v>
      </c>
      <c r="F31" s="240">
        <v>335.42727732999998</v>
      </c>
      <c r="G31" s="240">
        <v>146.55719474</v>
      </c>
      <c r="H31" s="241">
        <v>128.87124574475189</v>
      </c>
      <c r="J31" s="240">
        <v>24.785515169999996</v>
      </c>
      <c r="K31" s="240">
        <v>2.8238855099999967</v>
      </c>
      <c r="L31" s="241" t="s">
        <v>72</v>
      </c>
    </row>
    <row r="32" spans="1:12" ht="19.5">
      <c r="A32" s="213" t="s">
        <v>113</v>
      </c>
      <c r="B32" s="242">
        <v>111.70484721999999</v>
      </c>
      <c r="C32" s="242">
        <v>102.32747463999999</v>
      </c>
      <c r="D32" s="241">
        <v>9.1640809205843166</v>
      </c>
      <c r="F32" s="242">
        <v>103.22854486</v>
      </c>
      <c r="G32" s="242">
        <v>95.531217589999997</v>
      </c>
      <c r="H32" s="241">
        <v>8.0573947073880205</v>
      </c>
      <c r="J32" s="242">
        <v>8.4763023599999912</v>
      </c>
      <c r="K32" s="242">
        <v>6.7962570499999941</v>
      </c>
      <c r="L32" s="241">
        <v>24.720155486173056</v>
      </c>
    </row>
    <row r="33" spans="1:12" ht="19.5">
      <c r="A33" s="213" t="s">
        <v>114</v>
      </c>
      <c r="B33" s="242">
        <v>81.754245000000012</v>
      </c>
      <c r="C33" s="242">
        <v>71.948953879999991</v>
      </c>
      <c r="D33" s="241">
        <v>13.628121871450372</v>
      </c>
      <c r="F33" s="242">
        <v>0</v>
      </c>
      <c r="G33" s="242">
        <v>0</v>
      </c>
      <c r="H33" s="241" t="s">
        <v>151</v>
      </c>
      <c r="J33" s="242">
        <v>81.754245000000012</v>
      </c>
      <c r="K33" s="242">
        <v>71.948953879999991</v>
      </c>
      <c r="L33" s="241">
        <v>13.628121871450372</v>
      </c>
    </row>
    <row r="34" spans="1:12" ht="17.5">
      <c r="A34" s="218" t="s">
        <v>115</v>
      </c>
      <c r="B34" s="238"/>
      <c r="C34" s="238"/>
      <c r="D34" s="239"/>
      <c r="F34" s="238"/>
      <c r="G34" s="238"/>
      <c r="H34" s="239"/>
      <c r="J34" s="238"/>
      <c r="K34" s="238"/>
      <c r="L34" s="239"/>
    </row>
    <row r="35" spans="1:12" ht="17.5">
      <c r="A35" s="213" t="s">
        <v>116</v>
      </c>
      <c r="B35" s="240">
        <v>138.18026456999999</v>
      </c>
      <c r="C35" s="240">
        <v>383.46894077000002</v>
      </c>
      <c r="D35" s="241">
        <v>-63.965721893268324</v>
      </c>
      <c r="F35" s="240">
        <v>24.11425315</v>
      </c>
      <c r="G35" s="240">
        <v>84.278137349999994</v>
      </c>
      <c r="H35" s="241">
        <v>-71.387296980881843</v>
      </c>
      <c r="J35" s="240">
        <v>114.06601142</v>
      </c>
      <c r="K35" s="240">
        <v>299.19080342000001</v>
      </c>
      <c r="L35" s="241">
        <v>-61.875161229512912</v>
      </c>
    </row>
    <row r="36" spans="1:12" ht="17.5">
      <c r="A36" s="213" t="s">
        <v>117</v>
      </c>
      <c r="B36" s="240">
        <v>81.560063279999994</v>
      </c>
      <c r="C36" s="240">
        <v>102.27562073999999</v>
      </c>
      <c r="D36" s="241">
        <v>-20.254638700910021</v>
      </c>
      <c r="F36" s="240">
        <v>44.462331349999999</v>
      </c>
      <c r="G36" s="240">
        <v>54.170387499999997</v>
      </c>
      <c r="H36" s="241">
        <v>-17.921334142200841</v>
      </c>
      <c r="J36" s="240">
        <v>37.097731929999995</v>
      </c>
      <c r="K36" s="240">
        <v>48.105233239999997</v>
      </c>
      <c r="L36" s="241">
        <v>-22.882128551550508</v>
      </c>
    </row>
    <row r="37" spans="1:12" ht="17.5">
      <c r="A37" s="213" t="s">
        <v>118</v>
      </c>
      <c r="B37" s="240">
        <v>77.255560610000003</v>
      </c>
      <c r="C37" s="240">
        <v>64.952459169999997</v>
      </c>
      <c r="D37" s="241">
        <v>18.941702280739079</v>
      </c>
      <c r="F37" s="240">
        <v>13.336244280000001</v>
      </c>
      <c r="G37" s="240">
        <v>15.38068691</v>
      </c>
      <c r="H37" s="241">
        <v>-13.292271287771761</v>
      </c>
      <c r="J37" s="240">
        <v>63.919316330000001</v>
      </c>
      <c r="K37" s="240">
        <v>49.571772259999996</v>
      </c>
      <c r="L37" s="241">
        <v>28.942971808125549</v>
      </c>
    </row>
    <row r="38" spans="1:12" ht="17.5">
      <c r="A38" s="213" t="s">
        <v>119</v>
      </c>
      <c r="B38" s="240">
        <v>42.731745359999998</v>
      </c>
      <c r="C38" s="240">
        <v>42.273764759999999</v>
      </c>
      <c r="D38" s="241">
        <v>1.0833683789463366</v>
      </c>
      <c r="F38" s="240">
        <v>28.533171289999999</v>
      </c>
      <c r="G38" s="240">
        <v>30.554720069999998</v>
      </c>
      <c r="H38" s="241">
        <v>-6.6161587321654007</v>
      </c>
      <c r="J38" s="240">
        <v>14.198574069999999</v>
      </c>
      <c r="K38" s="240">
        <v>11.71904469</v>
      </c>
      <c r="L38" s="241">
        <v>21.158118648662636</v>
      </c>
    </row>
    <row r="39" spans="1:12" ht="17.5">
      <c r="A39" s="218" t="s">
        <v>120</v>
      </c>
      <c r="B39" s="238"/>
      <c r="C39" s="238"/>
      <c r="D39" s="239"/>
      <c r="F39" s="238"/>
      <c r="G39" s="238"/>
      <c r="H39" s="239"/>
      <c r="J39" s="238"/>
      <c r="K39" s="238"/>
      <c r="L39" s="239"/>
    </row>
    <row r="40" spans="1:12" ht="17.5">
      <c r="A40" s="213" t="s">
        <v>121</v>
      </c>
      <c r="B40" s="240">
        <v>47.25965455</v>
      </c>
      <c r="C40" s="240">
        <v>78.191810739999994</v>
      </c>
      <c r="D40" s="241">
        <v>-39.559329675653956</v>
      </c>
      <c r="F40" s="240">
        <v>27.941631220000001</v>
      </c>
      <c r="G40" s="240">
        <v>19.96549568</v>
      </c>
      <c r="H40" s="241">
        <v>39.949599388057862</v>
      </c>
      <c r="J40" s="240">
        <v>19.318023329999999</v>
      </c>
      <c r="K40" s="240">
        <v>58.22631505999999</v>
      </c>
      <c r="L40" s="241">
        <v>-66.822521208677699</v>
      </c>
    </row>
    <row r="41" spans="1:12" ht="17.5">
      <c r="A41" s="218" t="s">
        <v>122</v>
      </c>
      <c r="B41" s="238"/>
      <c r="C41" s="238"/>
      <c r="D41" s="239"/>
      <c r="F41" s="238"/>
      <c r="G41" s="238"/>
      <c r="H41" s="239"/>
      <c r="J41" s="238"/>
      <c r="K41" s="238"/>
      <c r="L41" s="239"/>
    </row>
    <row r="42" spans="1:12" ht="17.5">
      <c r="A42" s="213" t="s">
        <v>123</v>
      </c>
      <c r="B42" s="240"/>
      <c r="C42" s="240">
        <v>188.79927841</v>
      </c>
      <c r="D42" s="241">
        <v>-100</v>
      </c>
      <c r="F42" s="240">
        <v>0</v>
      </c>
      <c r="G42" s="240">
        <v>0</v>
      </c>
      <c r="H42" s="241" t="s">
        <v>151</v>
      </c>
      <c r="J42" s="240">
        <v>0</v>
      </c>
      <c r="K42" s="240">
        <v>188.79927841</v>
      </c>
      <c r="L42" s="241">
        <v>-100</v>
      </c>
    </row>
    <row r="43" spans="1:12" ht="17.5">
      <c r="A43" s="213" t="s">
        <v>124</v>
      </c>
      <c r="B43" s="240"/>
      <c r="C43" s="240">
        <v>40.855309750000004</v>
      </c>
      <c r="D43" s="241">
        <v>-100</v>
      </c>
      <c r="F43" s="240">
        <v>0</v>
      </c>
      <c r="G43" s="240">
        <v>0</v>
      </c>
      <c r="H43" s="241" t="s">
        <v>151</v>
      </c>
      <c r="J43" s="240">
        <v>0</v>
      </c>
      <c r="K43" s="240">
        <v>40.855309750000004</v>
      </c>
      <c r="L43" s="241">
        <v>-100</v>
      </c>
    </row>
    <row r="44" spans="1:12" ht="19.5">
      <c r="A44" s="218" t="s">
        <v>125</v>
      </c>
      <c r="B44" s="238"/>
      <c r="C44" s="238"/>
      <c r="D44" s="239"/>
      <c r="F44" s="238"/>
      <c r="G44" s="238"/>
      <c r="H44" s="239"/>
      <c r="J44" s="238"/>
      <c r="K44" s="238"/>
      <c r="L44" s="239"/>
    </row>
    <row r="45" spans="1:12" ht="17.5">
      <c r="A45" s="213" t="s">
        <v>126</v>
      </c>
      <c r="B45" s="240">
        <v>381.51546590999999</v>
      </c>
      <c r="C45" s="240">
        <v>278.10044231000001</v>
      </c>
      <c r="D45" s="241">
        <v>37.186213276396998</v>
      </c>
      <c r="F45" s="240">
        <v>258.00860072</v>
      </c>
      <c r="G45" s="240">
        <v>66.890966610000007</v>
      </c>
      <c r="H45" s="241" t="s">
        <v>72</v>
      </c>
      <c r="J45" s="240">
        <v>123.50686518999998</v>
      </c>
      <c r="K45" s="240">
        <v>211.20947569999998</v>
      </c>
      <c r="L45" s="241">
        <v>-41.523994233370473</v>
      </c>
    </row>
    <row r="46" spans="1:12" ht="17.5">
      <c r="A46" s="213" t="s">
        <v>127</v>
      </c>
      <c r="B46" s="240">
        <v>242.63487617000001</v>
      </c>
      <c r="C46" s="240">
        <v>204.12851082</v>
      </c>
      <c r="D46" s="241">
        <v>18.863785952935718</v>
      </c>
      <c r="F46" s="240">
        <v>77.872060430000005</v>
      </c>
      <c r="G46" s="240">
        <v>14.53343372</v>
      </c>
      <c r="H46" s="241" t="s">
        <v>72</v>
      </c>
      <c r="J46" s="240">
        <v>164.76281574000001</v>
      </c>
      <c r="K46" s="240">
        <v>189.5950771</v>
      </c>
      <c r="L46" s="241">
        <v>-13.097524334401612</v>
      </c>
    </row>
    <row r="47" spans="1:12" ht="19.5">
      <c r="A47" s="218" t="s">
        <v>128</v>
      </c>
      <c r="B47" s="242">
        <v>953</v>
      </c>
      <c r="C47" s="242">
        <v>638</v>
      </c>
      <c r="D47" s="241">
        <v>50.109494739202766</v>
      </c>
      <c r="F47" s="242">
        <v>239</v>
      </c>
      <c r="G47" s="242">
        <v>167</v>
      </c>
      <c r="H47" s="241">
        <v>43.11377245508983</v>
      </c>
      <c r="J47" s="242">
        <v>716</v>
      </c>
      <c r="K47" s="242">
        <v>466</v>
      </c>
      <c r="L47" s="241">
        <v>53.648068669527895</v>
      </c>
    </row>
    <row r="48" spans="1:12" ht="17.5">
      <c r="A48" s="205" t="s">
        <v>129</v>
      </c>
      <c r="B48" s="236">
        <v>1615.4676847200001</v>
      </c>
      <c r="C48" s="236">
        <v>1486.78371378</v>
      </c>
      <c r="D48" s="237">
        <v>8.655191050810874</v>
      </c>
      <c r="E48" s="200"/>
      <c r="F48" s="236">
        <v>503.87474404</v>
      </c>
      <c r="G48" s="236">
        <v>487.43936044000003</v>
      </c>
      <c r="H48" s="237">
        <v>3.3717801502866296</v>
      </c>
      <c r="I48" s="200"/>
      <c r="J48" s="236">
        <v>1111.5929406800001</v>
      </c>
      <c r="K48" s="236">
        <v>999.34435334</v>
      </c>
      <c r="L48" s="237">
        <v>11.232223103562244</v>
      </c>
    </row>
    <row r="49" spans="1:12" ht="17.5">
      <c r="A49" s="222" t="s">
        <v>130</v>
      </c>
      <c r="B49" s="240">
        <v>1023</v>
      </c>
      <c r="C49" s="240">
        <v>886</v>
      </c>
      <c r="D49" s="241">
        <v>15.550737234491155</v>
      </c>
      <c r="F49" s="240">
        <v>213</v>
      </c>
      <c r="G49" s="240">
        <v>194</v>
      </c>
      <c r="H49" s="241">
        <v>9.7938144329897003</v>
      </c>
      <c r="J49" s="240">
        <v>811</v>
      </c>
      <c r="K49" s="240">
        <v>692</v>
      </c>
      <c r="L49" s="241">
        <v>17.196531791907521</v>
      </c>
    </row>
    <row r="50" spans="1:12" ht="17.5">
      <c r="A50" s="222" t="s">
        <v>131</v>
      </c>
      <c r="B50" s="240">
        <v>591.73385010000004</v>
      </c>
      <c r="C50" s="240">
        <v>600.82326115000001</v>
      </c>
      <c r="D50" s="241">
        <v>-1.5128260900888701</v>
      </c>
      <c r="F50" s="240">
        <v>290.70177460000002</v>
      </c>
      <c r="G50" s="240">
        <v>293.43161738999999</v>
      </c>
      <c r="H50" s="241">
        <v>-0.93031651267890814</v>
      </c>
      <c r="J50" s="240">
        <v>301.03207550000002</v>
      </c>
      <c r="K50" s="240">
        <v>307.39164376000002</v>
      </c>
      <c r="L50" s="241">
        <v>-2.0688813079659751</v>
      </c>
    </row>
    <row r="51" spans="1:12" ht="19.5">
      <c r="A51" s="223" t="s">
        <v>132</v>
      </c>
      <c r="B51" s="243">
        <v>50</v>
      </c>
      <c r="C51" s="243">
        <v>227</v>
      </c>
      <c r="D51" s="244">
        <v>-78.203794421130539</v>
      </c>
      <c r="E51" s="200"/>
      <c r="F51" s="243">
        <v>15</v>
      </c>
      <c r="G51" s="243">
        <v>22</v>
      </c>
      <c r="H51" s="244">
        <v>-31.818181818181824</v>
      </c>
      <c r="I51" s="200"/>
      <c r="J51" s="243">
        <v>34</v>
      </c>
      <c r="K51" s="243">
        <v>206</v>
      </c>
      <c r="L51" s="244">
        <v>-83.495145631067956</v>
      </c>
    </row>
    <row r="53" spans="1:12" ht="16.5">
      <c r="A53" s="228" t="s">
        <v>133</v>
      </c>
      <c r="B53" s="230"/>
      <c r="C53" s="230"/>
      <c r="D53" s="230"/>
      <c r="E53" s="230"/>
      <c r="F53" s="230"/>
      <c r="G53" s="230"/>
      <c r="H53" s="230"/>
      <c r="I53" s="230"/>
      <c r="J53" s="230"/>
      <c r="K53" s="230"/>
      <c r="L53" s="230"/>
    </row>
    <row r="54" spans="1:12" ht="16.5">
      <c r="A54" s="303" t="s">
        <v>152</v>
      </c>
      <c r="B54" s="303"/>
      <c r="C54" s="303"/>
      <c r="D54" s="303"/>
      <c r="E54" s="303"/>
      <c r="F54" s="303"/>
      <c r="G54" s="303"/>
      <c r="H54" s="303"/>
      <c r="I54" s="230"/>
      <c r="J54" s="230"/>
      <c r="K54" s="230"/>
      <c r="L54" s="230"/>
    </row>
    <row r="55" spans="1:12" s="233" customFormat="1" ht="16.5">
      <c r="A55" s="303" t="s">
        <v>153</v>
      </c>
      <c r="B55" s="303"/>
      <c r="C55" s="303"/>
      <c r="D55" s="303"/>
      <c r="E55" s="303"/>
      <c r="F55" s="303"/>
      <c r="G55" s="303"/>
      <c r="H55" s="303"/>
    </row>
    <row r="56" spans="1:12" s="233" customFormat="1" ht="16.5">
      <c r="A56" s="303" t="s">
        <v>154</v>
      </c>
      <c r="B56" s="303"/>
      <c r="C56" s="303"/>
      <c r="D56" s="303"/>
      <c r="E56" s="303"/>
      <c r="F56" s="303"/>
      <c r="G56" s="303"/>
      <c r="H56" s="303"/>
    </row>
    <row r="57" spans="1:12" s="233" customFormat="1" ht="16.5">
      <c r="A57" s="303" t="s">
        <v>137</v>
      </c>
      <c r="B57" s="303"/>
      <c r="C57" s="303"/>
      <c r="D57" s="303"/>
      <c r="E57" s="303"/>
      <c r="F57" s="303"/>
      <c r="G57" s="303"/>
      <c r="H57" s="232"/>
    </row>
    <row r="58" spans="1:12" s="233" customFormat="1" ht="16.5">
      <c r="A58" s="303" t="s">
        <v>155</v>
      </c>
      <c r="B58" s="303"/>
      <c r="C58" s="303"/>
      <c r="D58" s="303"/>
      <c r="E58" s="303"/>
      <c r="F58" s="303"/>
      <c r="G58" s="303"/>
      <c r="H58" s="303"/>
    </row>
    <row r="59" spans="1:12" s="233" customFormat="1" ht="33.65" customHeight="1">
      <c r="A59" s="303" t="s">
        <v>139</v>
      </c>
      <c r="B59" s="303"/>
      <c r="C59" s="303"/>
      <c r="D59" s="303"/>
      <c r="E59" s="303"/>
      <c r="F59" s="303"/>
      <c r="G59" s="303"/>
      <c r="H59" s="303"/>
    </row>
    <row r="60" spans="1:12" s="233" customFormat="1" ht="16.5">
      <c r="A60" s="303" t="s">
        <v>156</v>
      </c>
      <c r="B60" s="303"/>
      <c r="C60" s="303"/>
      <c r="D60" s="303"/>
      <c r="E60" s="303"/>
      <c r="F60" s="303"/>
      <c r="G60" s="303"/>
      <c r="H60" s="303"/>
    </row>
    <row r="61" spans="1:12" s="233" customFormat="1" ht="16.5">
      <c r="A61" s="303" t="s">
        <v>157</v>
      </c>
      <c r="B61" s="303"/>
      <c r="C61" s="303"/>
      <c r="D61" s="303"/>
      <c r="E61" s="303"/>
      <c r="F61" s="303"/>
      <c r="G61" s="303"/>
      <c r="H61" s="303"/>
    </row>
    <row r="62" spans="1:12" s="233" customFormat="1" ht="33.65" customHeight="1">
      <c r="A62" s="303" t="s">
        <v>158</v>
      </c>
      <c r="B62" s="303"/>
      <c r="C62" s="303"/>
      <c r="D62" s="303"/>
      <c r="E62" s="303"/>
      <c r="F62" s="303"/>
      <c r="G62" s="303"/>
      <c r="H62" s="303"/>
      <c r="I62" s="303"/>
      <c r="J62" s="303"/>
    </row>
    <row r="63" spans="1:12" s="233" customFormat="1" ht="53.5" customHeight="1">
      <c r="A63" s="303" t="s">
        <v>159</v>
      </c>
      <c r="B63" s="303"/>
      <c r="C63" s="303"/>
      <c r="D63" s="303"/>
      <c r="E63" s="303"/>
      <c r="F63" s="303"/>
      <c r="G63" s="303"/>
      <c r="H63" s="303"/>
    </row>
  </sheetData>
  <sheetProtection algorithmName="SHA-512" hashValue="tsgQDk5XnstCFxsstxXNNgobUohMPX4OqkOO9tA8sjEKx4nlWYlMmX7Dwxwi+Sm+BK88oPqzKbTlEaJpPSQS9g==" saltValue="Cz7GfnKpVs+y0N96UtFdLA==" spinCount="100000" sheet="1" objects="1" scenarios="1"/>
  <mergeCells count="10">
    <mergeCell ref="A60:H60"/>
    <mergeCell ref="A61:H61"/>
    <mergeCell ref="A62:J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BA2CF-B9B3-479E-937B-68197E1193AB}">
  <dimension ref="A1:L63"/>
  <sheetViews>
    <sheetView showGridLines="0" topLeftCell="A2" zoomScaleNormal="100" workbookViewId="0">
      <selection activeCell="A5" sqref="A5"/>
    </sheetView>
  </sheetViews>
  <sheetFormatPr defaultColWidth="12.3984375" defaultRowHeight="14.5"/>
  <cols>
    <col min="1" max="1" width="56.59765625" style="197" customWidth="1"/>
    <col min="2" max="2" width="16" style="197" bestFit="1" customWidth="1"/>
    <col min="3" max="3" width="16.296875" style="197" bestFit="1" customWidth="1"/>
    <col min="4" max="4" width="12.3984375" style="197"/>
    <col min="5" max="5" width="2.5" style="197" customWidth="1"/>
    <col min="6" max="6" width="15.69921875" style="197" bestFit="1" customWidth="1"/>
    <col min="7" max="8" width="12.3984375" style="197"/>
    <col min="9" max="9" width="2.5" style="197" customWidth="1"/>
    <col min="10" max="16384" width="12.3984375" style="197"/>
  </cols>
  <sheetData>
    <row r="1" spans="1:12" ht="23">
      <c r="A1" s="196" t="s">
        <v>69</v>
      </c>
      <c r="B1" s="196"/>
      <c r="C1" s="196"/>
      <c r="D1" s="196"/>
      <c r="E1" s="196"/>
      <c r="F1" s="196"/>
      <c r="G1" s="196"/>
      <c r="H1" s="196"/>
      <c r="I1" s="196"/>
      <c r="J1" s="196"/>
      <c r="K1" s="196"/>
      <c r="L1" s="196"/>
    </row>
    <row r="2" spans="1:12" ht="23">
      <c r="A2" s="196" t="s">
        <v>87</v>
      </c>
      <c r="B2" s="196"/>
      <c r="C2" s="196"/>
      <c r="D2" s="196"/>
      <c r="E2" s="196"/>
      <c r="F2" s="196"/>
      <c r="G2" s="196"/>
      <c r="H2" s="196"/>
      <c r="I2" s="196"/>
      <c r="J2" s="196"/>
      <c r="K2" s="196"/>
      <c r="L2" s="196"/>
    </row>
    <row r="3" spans="1:12" ht="23">
      <c r="A3" s="196" t="s">
        <v>160</v>
      </c>
      <c r="B3" s="196"/>
      <c r="C3" s="196"/>
      <c r="D3" s="196"/>
      <c r="E3" s="196"/>
      <c r="F3" s="196"/>
      <c r="G3" s="196"/>
      <c r="H3" s="196"/>
      <c r="I3" s="196"/>
      <c r="J3" s="196"/>
      <c r="K3" s="196"/>
      <c r="L3" s="196"/>
    </row>
    <row r="4" spans="1:12" ht="23">
      <c r="A4" s="196" t="s">
        <v>30</v>
      </c>
      <c r="B4" s="196"/>
      <c r="C4" s="196"/>
      <c r="D4" s="196"/>
      <c r="E4" s="196"/>
      <c r="F4" s="196"/>
      <c r="G4" s="196"/>
      <c r="H4" s="196"/>
      <c r="I4" s="196"/>
      <c r="J4" s="196"/>
      <c r="K4" s="196"/>
      <c r="L4" s="196"/>
    </row>
    <row r="5" spans="1:12" ht="23">
      <c r="A5" s="196" t="s">
        <v>1</v>
      </c>
      <c r="B5" s="196"/>
      <c r="C5" s="196"/>
      <c r="D5" s="196"/>
      <c r="E5" s="196"/>
      <c r="F5" s="196"/>
      <c r="G5" s="196"/>
      <c r="H5" s="196"/>
      <c r="I5" s="196"/>
      <c r="J5" s="196"/>
      <c r="K5" s="196"/>
      <c r="L5" s="196"/>
    </row>
    <row r="6" spans="1:12" ht="23">
      <c r="A6" s="196" t="s">
        <v>161</v>
      </c>
      <c r="B6" s="196"/>
      <c r="C6" s="196"/>
      <c r="D6" s="196"/>
      <c r="E6" s="196"/>
      <c r="F6" s="196"/>
      <c r="G6" s="196"/>
      <c r="H6" s="196"/>
      <c r="I6" s="196"/>
      <c r="J6" s="196"/>
      <c r="K6" s="196"/>
      <c r="L6" s="196"/>
    </row>
    <row r="8" spans="1:12" ht="17.5">
      <c r="B8" s="198" t="s">
        <v>146</v>
      </c>
      <c r="C8" s="198"/>
      <c r="D8" s="198"/>
      <c r="F8" s="198" t="s">
        <v>147</v>
      </c>
      <c r="G8" s="198"/>
      <c r="H8" s="198"/>
      <c r="J8" s="198" t="s">
        <v>148</v>
      </c>
      <c r="K8" s="198"/>
      <c r="L8" s="198"/>
    </row>
    <row r="9" spans="1:12" ht="35">
      <c r="B9" s="245" t="s">
        <v>75</v>
      </c>
      <c r="C9" s="245" t="s">
        <v>76</v>
      </c>
      <c r="D9" s="245" t="s">
        <v>40</v>
      </c>
      <c r="E9" s="246"/>
      <c r="F9" s="245" t="s">
        <v>75</v>
      </c>
      <c r="G9" s="245" t="s">
        <v>76</v>
      </c>
      <c r="H9" s="245" t="s">
        <v>40</v>
      </c>
      <c r="I9" s="246"/>
      <c r="J9" s="245" t="s">
        <v>75</v>
      </c>
      <c r="K9" s="245" t="s">
        <v>76</v>
      </c>
      <c r="L9" s="245" t="s">
        <v>40</v>
      </c>
    </row>
    <row r="10" spans="1:12" ht="19.5">
      <c r="A10" s="200" t="s">
        <v>91</v>
      </c>
      <c r="B10" s="234">
        <v>48611.250653211493</v>
      </c>
      <c r="C10" s="234">
        <v>48543.953534498032</v>
      </c>
      <c r="D10" s="235">
        <v>0.13863131000575457</v>
      </c>
      <c r="F10" s="234">
        <v>27371.031124269997</v>
      </c>
      <c r="G10" s="234">
        <v>24089.222139109999</v>
      </c>
      <c r="H10" s="235">
        <v>13.623557316248181</v>
      </c>
      <c r="J10" s="234">
        <v>21240.219528941496</v>
      </c>
      <c r="K10" s="234">
        <v>24454.731395388033</v>
      </c>
      <c r="L10" s="235">
        <v>-13.144744117094531</v>
      </c>
    </row>
    <row r="11" spans="1:12" ht="17.5">
      <c r="A11" s="205" t="s">
        <v>92</v>
      </c>
      <c r="B11" s="236">
        <v>43299.187126961493</v>
      </c>
      <c r="C11" s="236">
        <v>43358.010539918032</v>
      </c>
      <c r="D11" s="237">
        <v>0.13566907757998101</v>
      </c>
      <c r="F11" s="236">
        <v>25747.270256939999</v>
      </c>
      <c r="G11" s="236">
        <v>22562.51184594</v>
      </c>
      <c r="H11" s="237">
        <v>14.11526532482721</v>
      </c>
      <c r="J11" s="236">
        <v>17551.916870021494</v>
      </c>
      <c r="K11" s="236">
        <v>20795.498693978032</v>
      </c>
      <c r="L11" s="237">
        <v>-15.597518826974877</v>
      </c>
    </row>
    <row r="12" spans="1:12" ht="17.5">
      <c r="A12" s="209" t="s">
        <v>93</v>
      </c>
      <c r="B12" s="238"/>
      <c r="C12" s="238"/>
      <c r="D12" s="239"/>
      <c r="F12" s="238"/>
      <c r="G12" s="238"/>
      <c r="H12" s="239"/>
      <c r="J12" s="238"/>
      <c r="K12" s="238"/>
      <c r="L12" s="239"/>
    </row>
    <row r="13" spans="1:12" ht="17.5">
      <c r="A13" s="213" t="s">
        <v>94</v>
      </c>
      <c r="B13" s="240">
        <v>23303.360460970001</v>
      </c>
      <c r="C13" s="240">
        <v>21645.504242390001</v>
      </c>
      <c r="D13" s="241">
        <v>7.6591249620015622</v>
      </c>
      <c r="F13" s="240">
        <v>13936.19555163</v>
      </c>
      <c r="G13" s="240">
        <v>13031.34265529</v>
      </c>
      <c r="H13" s="241">
        <v>6.9436659005561507</v>
      </c>
      <c r="J13" s="240">
        <v>9367.164909340001</v>
      </c>
      <c r="K13" s="240">
        <v>8614.1615871000013</v>
      </c>
      <c r="L13" s="241">
        <v>8.7414580586420385</v>
      </c>
    </row>
    <row r="14" spans="1:12" ht="19.5">
      <c r="A14" s="217" t="s">
        <v>95</v>
      </c>
      <c r="B14" s="240">
        <v>1060.8238611199999</v>
      </c>
      <c r="C14" s="240">
        <v>946.50818531000004</v>
      </c>
      <c r="D14" s="241">
        <v>12.077621470601363</v>
      </c>
      <c r="F14" s="240">
        <v>502.7845868</v>
      </c>
      <c r="G14" s="240">
        <v>448.54547960999997</v>
      </c>
      <c r="H14" s="241">
        <v>12.092220221940408</v>
      </c>
      <c r="J14" s="240">
        <v>558.03927432</v>
      </c>
      <c r="K14" s="240">
        <v>497.96270570000007</v>
      </c>
      <c r="L14" s="241">
        <v>12.064471481965434</v>
      </c>
    </row>
    <row r="15" spans="1:12" ht="19.5">
      <c r="A15" s="217" t="s">
        <v>96</v>
      </c>
      <c r="B15" s="240">
        <v>781.48283201000004</v>
      </c>
      <c r="C15" s="240">
        <v>755.22114899999997</v>
      </c>
      <c r="D15" s="241">
        <v>3.477350051011352</v>
      </c>
      <c r="F15" s="240">
        <v>545.31173319000004</v>
      </c>
      <c r="G15" s="240">
        <v>522.71381442999996</v>
      </c>
      <c r="H15" s="241">
        <v>4.3231914168257113</v>
      </c>
      <c r="J15" s="240">
        <v>236.17109882</v>
      </c>
      <c r="K15" s="240">
        <v>232.50733457000001</v>
      </c>
      <c r="L15" s="241">
        <v>1.5757628707824489</v>
      </c>
    </row>
    <row r="16" spans="1:12" ht="17.5">
      <c r="A16" s="213" t="s">
        <v>97</v>
      </c>
      <c r="B16" s="240">
        <v>495.92300043</v>
      </c>
      <c r="C16" s="240">
        <v>349.03770408999998</v>
      </c>
      <c r="D16" s="241">
        <v>42.08293104693508</v>
      </c>
      <c r="F16" s="240">
        <v>421.66662325999999</v>
      </c>
      <c r="G16" s="240">
        <v>320.17613839000001</v>
      </c>
      <c r="H16" s="241">
        <v>31.698328732535508</v>
      </c>
      <c r="J16" s="240">
        <v>74.256377170000007</v>
      </c>
      <c r="K16" s="240">
        <v>28.861565699999971</v>
      </c>
      <c r="L16" s="241">
        <v>157.28464609943211</v>
      </c>
    </row>
    <row r="17" spans="1:12" ht="19.5">
      <c r="A17" s="217" t="s">
        <v>98</v>
      </c>
      <c r="B17" s="240">
        <v>361.38171699999998</v>
      </c>
      <c r="C17" s="240">
        <v>260.86769399999997</v>
      </c>
      <c r="D17" s="241">
        <v>38.530651863699148</v>
      </c>
      <c r="F17" s="240">
        <v>299.29254700000001</v>
      </c>
      <c r="G17" s="240">
        <v>215.406668</v>
      </c>
      <c r="H17" s="241">
        <v>38.943027984630454</v>
      </c>
      <c r="J17" s="240">
        <v>62.089169999999967</v>
      </c>
      <c r="K17" s="240">
        <v>45.461025999999976</v>
      </c>
      <c r="L17" s="241">
        <v>36.576701986444384</v>
      </c>
    </row>
    <row r="18" spans="1:12" ht="19.5">
      <c r="A18" s="218" t="s">
        <v>99</v>
      </c>
      <c r="B18" s="238"/>
      <c r="C18" s="238"/>
      <c r="D18" s="239"/>
      <c r="F18" s="238"/>
      <c r="G18" s="238"/>
      <c r="H18" s="239"/>
      <c r="J18" s="238"/>
      <c r="K18" s="238"/>
      <c r="L18" s="239"/>
    </row>
    <row r="19" spans="1:12" ht="17.5">
      <c r="A19" s="213" t="s">
        <v>100</v>
      </c>
      <c r="B19" s="240">
        <v>4202.02908398</v>
      </c>
      <c r="C19" s="240">
        <v>7032.4563862000005</v>
      </c>
      <c r="D19" s="241">
        <v>-40.248060518003811</v>
      </c>
      <c r="F19" s="240">
        <v>2235.28710542</v>
      </c>
      <c r="G19" s="240">
        <v>2044.77199655</v>
      </c>
      <c r="H19" s="241">
        <v>9.3171810447053574</v>
      </c>
      <c r="J19" s="240">
        <v>1966.74197856</v>
      </c>
      <c r="K19" s="240">
        <v>4987.6843896500004</v>
      </c>
      <c r="L19" s="241">
        <v>-60.568034684768591</v>
      </c>
    </row>
    <row r="20" spans="1:12" ht="17.5">
      <c r="A20" s="213" t="s">
        <v>101</v>
      </c>
      <c r="B20" s="240">
        <v>1831.63390669</v>
      </c>
      <c r="C20" s="240">
        <v>1890.8338350700001</v>
      </c>
      <c r="D20" s="241">
        <v>-3.1308900487180269</v>
      </c>
      <c r="F20" s="240">
        <v>1457.4033747599999</v>
      </c>
      <c r="G20" s="240">
        <v>1500.22681463</v>
      </c>
      <c r="H20" s="241">
        <v>-2.8544643684802806</v>
      </c>
      <c r="J20" s="240">
        <v>374.2305319300001</v>
      </c>
      <c r="K20" s="240">
        <v>390.60702044000004</v>
      </c>
      <c r="L20" s="241">
        <v>-4.1925740329891159</v>
      </c>
    </row>
    <row r="21" spans="1:12" ht="17.5">
      <c r="A21" s="213" t="s">
        <v>102</v>
      </c>
      <c r="B21" s="240">
        <v>685.06853253999998</v>
      </c>
      <c r="C21" s="240">
        <v>647.42597019000004</v>
      </c>
      <c r="D21" s="241">
        <v>5.8141878891501575</v>
      </c>
      <c r="F21" s="240">
        <v>409.33900463999998</v>
      </c>
      <c r="G21" s="240">
        <v>396.73982554999998</v>
      </c>
      <c r="H21" s="241">
        <v>3.1756779326435947</v>
      </c>
      <c r="J21" s="240">
        <v>275.72952789999999</v>
      </c>
      <c r="K21" s="240">
        <v>250.68614464000007</v>
      </c>
      <c r="L21" s="241">
        <v>9.9899351421929072</v>
      </c>
    </row>
    <row r="22" spans="1:12" ht="17.5">
      <c r="A22" s="213" t="s">
        <v>103</v>
      </c>
      <c r="B22" s="240">
        <v>553.63747354999998</v>
      </c>
      <c r="C22" s="240">
        <v>572.12996802999999</v>
      </c>
      <c r="D22" s="241">
        <v>-3.2322191658085475</v>
      </c>
      <c r="F22" s="240">
        <v>366.18025496000001</v>
      </c>
      <c r="G22" s="240">
        <v>387.62363362999997</v>
      </c>
      <c r="H22" s="241">
        <v>-5.5320101277592348</v>
      </c>
      <c r="J22" s="240">
        <v>187.45721858999997</v>
      </c>
      <c r="K22" s="240">
        <v>184.50633440000001</v>
      </c>
      <c r="L22" s="241">
        <v>1.5993403151149277</v>
      </c>
    </row>
    <row r="23" spans="1:12" ht="17.5">
      <c r="A23" s="213" t="s">
        <v>104</v>
      </c>
      <c r="B23" s="240">
        <v>480.34007752999997</v>
      </c>
      <c r="C23" s="240">
        <v>47.320494349999997</v>
      </c>
      <c r="D23" s="241" t="s">
        <v>72</v>
      </c>
      <c r="F23" s="240">
        <v>472.50354720000001</v>
      </c>
      <c r="G23" s="240">
        <v>46.985580489999997</v>
      </c>
      <c r="H23" s="241" t="s">
        <v>72</v>
      </c>
      <c r="J23" s="240">
        <v>7.8365303299999596</v>
      </c>
      <c r="K23" s="240">
        <v>0.33491386000000034</v>
      </c>
      <c r="L23" s="241" t="s">
        <v>72</v>
      </c>
    </row>
    <row r="24" spans="1:12" ht="17.5">
      <c r="A24" s="213" t="s">
        <v>105</v>
      </c>
      <c r="B24" s="240">
        <v>123.90279119</v>
      </c>
      <c r="C24" s="240">
        <v>188.29107174000001</v>
      </c>
      <c r="D24" s="241">
        <v>-34.196141088893462</v>
      </c>
      <c r="F24" s="240">
        <v>13.21175322</v>
      </c>
      <c r="G24" s="240">
        <v>36.127278570000001</v>
      </c>
      <c r="H24" s="241">
        <v>-63.429979386902936</v>
      </c>
      <c r="J24" s="240">
        <v>110.69103797</v>
      </c>
      <c r="K24" s="240">
        <v>152.16379317000002</v>
      </c>
      <c r="L24" s="241">
        <v>-27.255337380861654</v>
      </c>
    </row>
    <row r="25" spans="1:12" ht="17.5">
      <c r="A25" s="218" t="s">
        <v>106</v>
      </c>
      <c r="B25" s="238"/>
      <c r="C25" s="238"/>
      <c r="D25" s="239"/>
      <c r="F25" s="238"/>
      <c r="G25" s="238"/>
      <c r="H25" s="239"/>
      <c r="J25" s="238"/>
      <c r="K25" s="238"/>
      <c r="L25" s="239"/>
    </row>
    <row r="26" spans="1:12" ht="17.5">
      <c r="A26" s="213" t="s">
        <v>107</v>
      </c>
      <c r="B26" s="240">
        <v>1341.2832610099999</v>
      </c>
      <c r="C26" s="240">
        <v>1315.2398341000001</v>
      </c>
      <c r="D26" s="241">
        <v>1.980127596106529</v>
      </c>
      <c r="F26" s="240">
        <v>1180.77593817</v>
      </c>
      <c r="G26" s="240">
        <v>1019.55142595</v>
      </c>
      <c r="H26" s="241">
        <v>15.813279067289221</v>
      </c>
      <c r="J26" s="240">
        <v>160.50732283999992</v>
      </c>
      <c r="K26" s="240">
        <v>295.6884081500001</v>
      </c>
      <c r="L26" s="241">
        <v>-45.717411161219424</v>
      </c>
    </row>
    <row r="27" spans="1:12" ht="17.5">
      <c r="A27" s="213" t="s">
        <v>108</v>
      </c>
      <c r="B27" s="240">
        <v>702.36146395000003</v>
      </c>
      <c r="C27" s="240">
        <v>570.18195050999998</v>
      </c>
      <c r="D27" s="241">
        <v>23.181988367357455</v>
      </c>
      <c r="F27" s="240">
        <v>345.02622656</v>
      </c>
      <c r="G27" s="240">
        <v>265.28740025000002</v>
      </c>
      <c r="H27" s="241">
        <v>30.057524871085526</v>
      </c>
      <c r="J27" s="240">
        <v>357.33523739000003</v>
      </c>
      <c r="K27" s="240">
        <v>304.89455025999996</v>
      </c>
      <c r="L27" s="241">
        <v>17.19961445203959</v>
      </c>
    </row>
    <row r="28" spans="1:12" ht="17.5">
      <c r="A28" s="213" t="s">
        <v>109</v>
      </c>
      <c r="B28" s="240">
        <v>225.38100057</v>
      </c>
      <c r="C28" s="240">
        <v>182.40447172</v>
      </c>
      <c r="D28" s="241">
        <v>23.561115823942693</v>
      </c>
      <c r="F28" s="240">
        <v>136.01158117</v>
      </c>
      <c r="G28" s="240">
        <v>105.51393379</v>
      </c>
      <c r="H28" s="241">
        <v>28.90390518535515</v>
      </c>
      <c r="J28" s="240">
        <v>89.369419399999998</v>
      </c>
      <c r="K28" s="240">
        <v>76.890537930000008</v>
      </c>
      <c r="L28" s="241">
        <v>16.229411064025289</v>
      </c>
    </row>
    <row r="29" spans="1:12" ht="17.5">
      <c r="A29" s="213" t="s">
        <v>110</v>
      </c>
      <c r="B29" s="240">
        <v>221.72989494999999</v>
      </c>
      <c r="C29" s="240">
        <v>261.13140992000001</v>
      </c>
      <c r="D29" s="241">
        <v>-15.088768900712113</v>
      </c>
      <c r="F29" s="240">
        <v>184.98237109999999</v>
      </c>
      <c r="G29" s="240">
        <v>230.83111639000001</v>
      </c>
      <c r="H29" s="241">
        <v>-19.86246308861428</v>
      </c>
      <c r="J29" s="240">
        <v>36.747523849999993</v>
      </c>
      <c r="K29" s="240">
        <v>30.300293530000005</v>
      </c>
      <c r="L29" s="241">
        <v>21.277781727152757</v>
      </c>
    </row>
    <row r="30" spans="1:12" ht="17.5">
      <c r="A30" s="218" t="s">
        <v>111</v>
      </c>
      <c r="B30" s="238"/>
      <c r="C30" s="238"/>
      <c r="D30" s="239"/>
      <c r="F30" s="238"/>
      <c r="G30" s="238"/>
      <c r="H30" s="239"/>
      <c r="J30" s="238"/>
      <c r="K30" s="238"/>
      <c r="L30" s="239"/>
    </row>
    <row r="31" spans="1:12" ht="17.5">
      <c r="A31" s="213" t="s">
        <v>112</v>
      </c>
      <c r="B31" s="240">
        <v>975.66495067000005</v>
      </c>
      <c r="C31" s="240">
        <v>219.08200948999999</v>
      </c>
      <c r="D31" s="241" t="s">
        <v>72</v>
      </c>
      <c r="F31" s="240">
        <v>926.45542811999997</v>
      </c>
      <c r="G31" s="240">
        <v>216.25812397999999</v>
      </c>
      <c r="H31" s="241" t="s">
        <v>72</v>
      </c>
      <c r="J31" s="240">
        <v>49.209522550000088</v>
      </c>
      <c r="K31" s="240">
        <v>2.8238855099999967</v>
      </c>
      <c r="L31" s="241" t="s">
        <v>72</v>
      </c>
    </row>
    <row r="32" spans="1:12" ht="19.5">
      <c r="A32" s="213" t="s">
        <v>113</v>
      </c>
      <c r="B32" s="242">
        <v>340.34291539000003</v>
      </c>
      <c r="C32" s="242">
        <v>305.75871111999999</v>
      </c>
      <c r="D32" s="241">
        <v>11.310946511815612</v>
      </c>
      <c r="F32" s="242">
        <v>308.42640947000001</v>
      </c>
      <c r="G32" s="242">
        <v>283.36444850999999</v>
      </c>
      <c r="H32" s="241">
        <v>8.8444267062371296</v>
      </c>
      <c r="J32" s="242">
        <v>31.91650592000002</v>
      </c>
      <c r="K32" s="242">
        <v>22.394262609999998</v>
      </c>
      <c r="L32" s="241">
        <v>42.520905804453378</v>
      </c>
    </row>
    <row r="33" spans="1:12" ht="19.5">
      <c r="A33" s="213" t="s">
        <v>114</v>
      </c>
      <c r="B33" s="242">
        <v>229.07887320000003</v>
      </c>
      <c r="C33" s="242">
        <v>213.98300096000003</v>
      </c>
      <c r="D33" s="241">
        <v>7.0547062954883444</v>
      </c>
      <c r="F33" s="242">
        <v>0</v>
      </c>
      <c r="G33" s="242">
        <v>0</v>
      </c>
      <c r="H33" s="241" t="s">
        <v>151</v>
      </c>
      <c r="J33" s="242">
        <v>229.07887320000003</v>
      </c>
      <c r="K33" s="242">
        <v>213.98300096000003</v>
      </c>
      <c r="L33" s="241">
        <v>7.0547062954883444</v>
      </c>
    </row>
    <row r="34" spans="1:12" ht="17.5">
      <c r="A34" s="218" t="s">
        <v>115</v>
      </c>
      <c r="B34" s="238"/>
      <c r="C34" s="238"/>
      <c r="D34" s="239"/>
      <c r="F34" s="238"/>
      <c r="G34" s="238"/>
      <c r="H34" s="239"/>
      <c r="J34" s="238"/>
      <c r="K34" s="238"/>
      <c r="L34" s="239"/>
    </row>
    <row r="35" spans="1:12" ht="17.5">
      <c r="A35" s="213" t="s">
        <v>116</v>
      </c>
      <c r="B35" s="240">
        <v>322.77512107000001</v>
      </c>
      <c r="C35" s="240">
        <v>843.14408575000004</v>
      </c>
      <c r="D35" s="241">
        <v>-61.717679513474543</v>
      </c>
      <c r="F35" s="240">
        <v>89.801360529999997</v>
      </c>
      <c r="G35" s="240">
        <v>144.08533377000001</v>
      </c>
      <c r="H35" s="241">
        <v>-37.674877671208527</v>
      </c>
      <c r="J35" s="240">
        <v>232.97376054</v>
      </c>
      <c r="K35" s="240">
        <v>699.05875198000001</v>
      </c>
      <c r="L35" s="241">
        <v>-66.673221688430374</v>
      </c>
    </row>
    <row r="36" spans="1:12" ht="17.5">
      <c r="A36" s="213" t="s">
        <v>117</v>
      </c>
      <c r="B36" s="240">
        <v>257.85483356999998</v>
      </c>
      <c r="C36" s="240">
        <v>302.30598323999999</v>
      </c>
      <c r="D36" s="241">
        <v>-14.704025766737916</v>
      </c>
      <c r="F36" s="240">
        <v>143.56141783999999</v>
      </c>
      <c r="G36" s="240">
        <v>146.95520044</v>
      </c>
      <c r="H36" s="241">
        <v>-2.3093994563231912</v>
      </c>
      <c r="J36" s="240">
        <v>114.29341572999999</v>
      </c>
      <c r="K36" s="240">
        <v>155.35078279999999</v>
      </c>
      <c r="L36" s="241">
        <v>-26.4288124784396</v>
      </c>
    </row>
    <row r="37" spans="1:12" ht="17.5">
      <c r="A37" s="213" t="s">
        <v>118</v>
      </c>
      <c r="B37" s="240">
        <v>227.51881316999999</v>
      </c>
      <c r="C37" s="240">
        <v>180.48776655</v>
      </c>
      <c r="D37" s="241">
        <v>26.057747579790181</v>
      </c>
      <c r="F37" s="240">
        <v>42.409035920000001</v>
      </c>
      <c r="G37" s="240">
        <v>41.78498544</v>
      </c>
      <c r="H37" s="241">
        <v>1.4934801901417272</v>
      </c>
      <c r="J37" s="240">
        <v>185.10977724999998</v>
      </c>
      <c r="K37" s="240">
        <v>138.70278110999999</v>
      </c>
      <c r="L37" s="241">
        <v>33.457869963830312</v>
      </c>
    </row>
    <row r="38" spans="1:12" ht="17.5">
      <c r="A38" s="213" t="s">
        <v>119</v>
      </c>
      <c r="B38" s="240">
        <v>128.42353080999999</v>
      </c>
      <c r="C38" s="240">
        <v>123.14792224</v>
      </c>
      <c r="D38" s="241">
        <v>4.2839606824372378</v>
      </c>
      <c r="F38" s="240">
        <v>85.578360680000003</v>
      </c>
      <c r="G38" s="240">
        <v>86.273530500000007</v>
      </c>
      <c r="H38" s="241">
        <v>-0.80577416499723054</v>
      </c>
      <c r="J38" s="240">
        <v>42.845170129999985</v>
      </c>
      <c r="K38" s="240">
        <v>36.874391739999993</v>
      </c>
      <c r="L38" s="241">
        <v>16.192208490108072</v>
      </c>
    </row>
    <row r="39" spans="1:12" ht="17.5">
      <c r="A39" s="218" t="s">
        <v>120</v>
      </c>
      <c r="B39" s="238"/>
      <c r="C39" s="238"/>
      <c r="D39" s="239"/>
      <c r="F39" s="238"/>
      <c r="G39" s="238"/>
      <c r="H39" s="239"/>
      <c r="J39" s="238"/>
      <c r="K39" s="238"/>
      <c r="L39" s="239"/>
    </row>
    <row r="40" spans="1:12" ht="17.5">
      <c r="A40" s="213" t="s">
        <v>121</v>
      </c>
      <c r="B40" s="240">
        <v>136.86916305</v>
      </c>
      <c r="C40" s="240">
        <v>177.14022484</v>
      </c>
      <c r="D40" s="241">
        <v>-22.734001735841993</v>
      </c>
      <c r="F40" s="240">
        <v>59.438892299999999</v>
      </c>
      <c r="G40" s="240">
        <v>53.120167000000002</v>
      </c>
      <c r="H40" s="241">
        <v>11.895153304017271</v>
      </c>
      <c r="J40" s="240">
        <v>77.430270750000005</v>
      </c>
      <c r="K40" s="240">
        <v>124.02005783999999</v>
      </c>
      <c r="L40" s="241">
        <v>-37.566332334811612</v>
      </c>
    </row>
    <row r="41" spans="1:12" ht="17.5">
      <c r="A41" s="218" t="s">
        <v>122</v>
      </c>
      <c r="B41" s="238"/>
      <c r="C41" s="238"/>
      <c r="D41" s="239"/>
      <c r="F41" s="238"/>
      <c r="G41" s="238"/>
      <c r="H41" s="239"/>
      <c r="J41" s="238"/>
      <c r="K41" s="238"/>
      <c r="L41" s="239"/>
    </row>
    <row r="42" spans="1:12" ht="17.5">
      <c r="A42" s="213" t="s">
        <v>123</v>
      </c>
      <c r="B42" s="240"/>
      <c r="C42" s="240">
        <v>544.86422084000003</v>
      </c>
      <c r="D42" s="241">
        <v>-100</v>
      </c>
      <c r="F42" s="240">
        <v>0</v>
      </c>
      <c r="G42" s="240">
        <v>0</v>
      </c>
      <c r="H42" s="241" t="s">
        <v>151</v>
      </c>
      <c r="J42" s="240">
        <v>0</v>
      </c>
      <c r="K42" s="240">
        <v>544.86422084000003</v>
      </c>
      <c r="L42" s="241">
        <v>-100</v>
      </c>
    </row>
    <row r="43" spans="1:12" ht="17.5">
      <c r="A43" s="213" t="s">
        <v>124</v>
      </c>
      <c r="B43" s="240"/>
      <c r="C43" s="240">
        <v>114.77331254000001</v>
      </c>
      <c r="D43" s="241">
        <v>-100</v>
      </c>
      <c r="F43" s="240">
        <v>0</v>
      </c>
      <c r="G43" s="240">
        <v>0</v>
      </c>
      <c r="H43" s="241" t="s">
        <v>151</v>
      </c>
      <c r="J43" s="240">
        <v>0</v>
      </c>
      <c r="K43" s="240">
        <v>114.77331254000001</v>
      </c>
      <c r="L43" s="241">
        <v>-100</v>
      </c>
    </row>
    <row r="44" spans="1:12" ht="19.5">
      <c r="A44" s="218" t="s">
        <v>125</v>
      </c>
      <c r="B44" s="238"/>
      <c r="C44" s="238"/>
      <c r="D44" s="239"/>
      <c r="F44" s="238"/>
      <c r="G44" s="238"/>
      <c r="H44" s="239"/>
      <c r="J44" s="238"/>
      <c r="K44" s="238"/>
      <c r="L44" s="239"/>
    </row>
    <row r="45" spans="1:12" ht="17.5">
      <c r="A45" s="213" t="s">
        <v>126</v>
      </c>
      <c r="B45" s="240">
        <v>1302.0993876499999</v>
      </c>
      <c r="C45" s="240">
        <v>1101.9083927700001</v>
      </c>
      <c r="D45" s="241">
        <v>18.167662229775349</v>
      </c>
      <c r="F45" s="240">
        <v>818.90731706999998</v>
      </c>
      <c r="G45" s="240">
        <v>427.76374695999999</v>
      </c>
      <c r="H45" s="241">
        <v>91.439158388187508</v>
      </c>
      <c r="J45" s="240">
        <v>483.19207057999995</v>
      </c>
      <c r="K45" s="240">
        <v>674.14464581000016</v>
      </c>
      <c r="L45" s="241">
        <v>-28.325163808216015</v>
      </c>
    </row>
    <row r="46" spans="1:12" ht="17.5">
      <c r="A46" s="213" t="s">
        <v>127</v>
      </c>
      <c r="B46" s="240">
        <v>740.87546410000004</v>
      </c>
      <c r="C46" s="240">
        <v>679.36517973000002</v>
      </c>
      <c r="D46" s="241">
        <v>9.0540825766852073</v>
      </c>
      <c r="F46" s="240">
        <v>210.40029028000001</v>
      </c>
      <c r="G46" s="240">
        <v>69.771868990000002</v>
      </c>
      <c r="H46" s="241" t="s">
        <v>72</v>
      </c>
      <c r="J46" s="240">
        <v>530.47517382000001</v>
      </c>
      <c r="K46" s="240">
        <v>609.59331073999999</v>
      </c>
      <c r="L46" s="241">
        <v>-12.978839420655152</v>
      </c>
    </row>
    <row r="47" spans="1:12" ht="19.5">
      <c r="A47" s="218" t="s">
        <v>128</v>
      </c>
      <c r="B47" s="242">
        <v>2268</v>
      </c>
      <c r="C47" s="242">
        <v>1890</v>
      </c>
      <c r="D47" s="241">
        <v>20.149925536931548</v>
      </c>
      <c r="F47" s="242">
        <v>558</v>
      </c>
      <c r="G47" s="242">
        <v>521</v>
      </c>
      <c r="H47" s="241">
        <v>7.1017274472168879</v>
      </c>
      <c r="J47" s="242">
        <v>1713</v>
      </c>
      <c r="K47" s="242">
        <v>1364</v>
      </c>
      <c r="L47" s="241">
        <v>25.586510263929618</v>
      </c>
    </row>
    <row r="48" spans="1:12" ht="17.5">
      <c r="A48" s="205" t="s">
        <v>129</v>
      </c>
      <c r="B48" s="236">
        <v>4849.4161320100002</v>
      </c>
      <c r="C48" s="236">
        <v>4479.8163334000001</v>
      </c>
      <c r="D48" s="237">
        <v>8.2503337436936608</v>
      </c>
      <c r="E48" s="200"/>
      <c r="F48" s="236">
        <v>1504.6982510600001</v>
      </c>
      <c r="G48" s="236">
        <v>1416.9287302800001</v>
      </c>
      <c r="H48" s="237">
        <v>6.1943497159984817</v>
      </c>
      <c r="I48" s="200"/>
      <c r="J48" s="236">
        <v>3344.7178809500001</v>
      </c>
      <c r="K48" s="236">
        <v>3062.8876031199998</v>
      </c>
      <c r="L48" s="237">
        <v>9.2014567411130344</v>
      </c>
    </row>
    <row r="49" spans="1:12" ht="17.5">
      <c r="A49" s="222" t="s">
        <v>130</v>
      </c>
      <c r="B49" s="240">
        <v>2909</v>
      </c>
      <c r="C49" s="240">
        <v>2573</v>
      </c>
      <c r="D49" s="241">
        <v>13.086541112276558</v>
      </c>
      <c r="F49" s="240">
        <v>598</v>
      </c>
      <c r="G49" s="240">
        <v>529</v>
      </c>
      <c r="H49" s="241">
        <v>13.043478260869556</v>
      </c>
      <c r="J49" s="240">
        <v>2312</v>
      </c>
      <c r="K49" s="240">
        <v>2044</v>
      </c>
      <c r="L49" s="241">
        <v>13.111545988258321</v>
      </c>
    </row>
    <row r="50" spans="1:12" ht="17.5">
      <c r="A50" s="222" t="s">
        <v>131</v>
      </c>
      <c r="B50" s="240">
        <v>1940.3851999200001</v>
      </c>
      <c r="C50" s="240">
        <v>1907.4227457300001</v>
      </c>
      <c r="D50" s="241">
        <v>1.7281147697221666</v>
      </c>
      <c r="F50" s="240">
        <v>907.46632063000004</v>
      </c>
      <c r="G50" s="240">
        <v>888.00437349000003</v>
      </c>
      <c r="H50" s="241">
        <v>2.1916499198659789</v>
      </c>
      <c r="J50" s="240">
        <v>1032.9188792899999</v>
      </c>
      <c r="K50" s="240">
        <v>1019.4183722400001</v>
      </c>
      <c r="L50" s="241">
        <v>1.3243342888096921</v>
      </c>
    </row>
    <row r="51" spans="1:12" ht="19.5">
      <c r="A51" s="223" t="s">
        <v>132</v>
      </c>
      <c r="B51" s="243">
        <v>463</v>
      </c>
      <c r="C51" s="243">
        <v>706</v>
      </c>
      <c r="D51" s="244">
        <v>-34.48162712807315</v>
      </c>
      <c r="E51" s="200"/>
      <c r="F51" s="243">
        <v>119</v>
      </c>
      <c r="G51" s="243">
        <v>109</v>
      </c>
      <c r="H51" s="244">
        <v>9.174311926605494</v>
      </c>
      <c r="I51" s="200"/>
      <c r="J51" s="243">
        <v>343</v>
      </c>
      <c r="K51" s="243">
        <v>597</v>
      </c>
      <c r="L51" s="244">
        <v>-42.54606365159129</v>
      </c>
    </row>
    <row r="53" spans="1:12" ht="16.5">
      <c r="A53" s="228" t="s">
        <v>133</v>
      </c>
      <c r="B53" s="230"/>
      <c r="C53" s="230"/>
      <c r="D53" s="230"/>
      <c r="E53" s="230"/>
      <c r="F53" s="230"/>
      <c r="G53" s="230"/>
      <c r="H53" s="230"/>
      <c r="I53" s="230"/>
      <c r="J53" s="230"/>
      <c r="K53" s="230"/>
      <c r="L53" s="230"/>
    </row>
    <row r="54" spans="1:12" ht="16.5">
      <c r="A54" s="303" t="s">
        <v>152</v>
      </c>
      <c r="B54" s="303"/>
      <c r="C54" s="303"/>
      <c r="D54" s="303"/>
      <c r="E54" s="303"/>
      <c r="F54" s="303"/>
      <c r="G54" s="303"/>
      <c r="H54" s="303"/>
      <c r="I54" s="230"/>
      <c r="J54" s="230"/>
      <c r="K54" s="230"/>
      <c r="L54" s="230"/>
    </row>
    <row r="55" spans="1:12" s="233" customFormat="1" ht="16.5">
      <c r="A55" s="303" t="s">
        <v>153</v>
      </c>
      <c r="B55" s="303"/>
      <c r="C55" s="303"/>
      <c r="D55" s="303"/>
      <c r="E55" s="303"/>
      <c r="F55" s="303"/>
      <c r="G55" s="303"/>
      <c r="H55" s="303"/>
    </row>
    <row r="56" spans="1:12" s="233" customFormat="1" ht="16.5">
      <c r="A56" s="303" t="s">
        <v>154</v>
      </c>
      <c r="B56" s="303"/>
      <c r="C56" s="303"/>
      <c r="D56" s="303"/>
      <c r="E56" s="303"/>
      <c r="F56" s="303"/>
      <c r="G56" s="303"/>
      <c r="H56" s="303"/>
    </row>
    <row r="57" spans="1:12" s="233" customFormat="1" ht="16.5">
      <c r="A57" s="303" t="s">
        <v>137</v>
      </c>
      <c r="B57" s="303"/>
      <c r="C57" s="303"/>
      <c r="D57" s="303"/>
      <c r="E57" s="303"/>
      <c r="F57" s="303"/>
      <c r="G57" s="303"/>
      <c r="H57" s="232"/>
    </row>
    <row r="58" spans="1:12" s="233" customFormat="1" ht="16.5">
      <c r="A58" s="303" t="s">
        <v>162</v>
      </c>
      <c r="B58" s="303"/>
      <c r="C58" s="303"/>
      <c r="D58" s="303"/>
      <c r="E58" s="303"/>
      <c r="F58" s="303"/>
      <c r="G58" s="303"/>
      <c r="H58" s="303"/>
    </row>
    <row r="59" spans="1:12" s="233" customFormat="1" ht="33.65" customHeight="1">
      <c r="A59" s="303" t="s">
        <v>139</v>
      </c>
      <c r="B59" s="303"/>
      <c r="C59" s="303"/>
      <c r="D59" s="303"/>
      <c r="E59" s="303"/>
      <c r="F59" s="303"/>
      <c r="G59" s="303"/>
      <c r="H59" s="303"/>
    </row>
    <row r="60" spans="1:12" s="233" customFormat="1" ht="16.5">
      <c r="A60" s="303" t="s">
        <v>156</v>
      </c>
      <c r="B60" s="303"/>
      <c r="C60" s="303"/>
      <c r="D60" s="303"/>
      <c r="E60" s="303"/>
      <c r="F60" s="303"/>
      <c r="G60" s="303"/>
      <c r="H60" s="303"/>
    </row>
    <row r="61" spans="1:12" s="233" customFormat="1" ht="16.5">
      <c r="A61" s="303" t="s">
        <v>163</v>
      </c>
      <c r="B61" s="303"/>
      <c r="C61" s="303"/>
      <c r="D61" s="303"/>
      <c r="E61" s="303"/>
      <c r="F61" s="303"/>
      <c r="G61" s="303"/>
      <c r="H61" s="303"/>
    </row>
    <row r="62" spans="1:12" s="233" customFormat="1" ht="33.65" customHeight="1">
      <c r="A62" s="303" t="s">
        <v>164</v>
      </c>
      <c r="B62" s="303"/>
      <c r="C62" s="303"/>
      <c r="D62" s="303"/>
      <c r="E62" s="303"/>
      <c r="F62" s="303"/>
      <c r="G62" s="303"/>
      <c r="H62" s="303"/>
      <c r="I62" s="303"/>
      <c r="J62" s="303"/>
    </row>
    <row r="63" spans="1:12" s="233" customFormat="1" ht="53.5" customHeight="1">
      <c r="A63" s="303" t="s">
        <v>165</v>
      </c>
      <c r="B63" s="303"/>
      <c r="C63" s="303"/>
      <c r="D63" s="303"/>
      <c r="E63" s="303"/>
      <c r="F63" s="303"/>
      <c r="G63" s="303"/>
      <c r="H63" s="303"/>
    </row>
  </sheetData>
  <sheetProtection algorithmName="SHA-512" hashValue="u7A9KhUQwYpkNsZ7XGHiiKgVasxA8j6tO2Hk61TQn7tuTsVQCJSdKL2ky0tDVmf5mYdq3cEIUQ32th+UtzzL3A==" saltValue="nDVXeEAuWbMvPaYskleZgQ==" spinCount="100000" sheet="1" objects="1" scenarios="1"/>
  <mergeCells count="10">
    <mergeCell ref="A60:H60"/>
    <mergeCell ref="A61:H61"/>
    <mergeCell ref="A62:J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CA4A-C1A2-4A3F-87E4-F8F0B98C4049}">
  <sheetPr>
    <pageSetUpPr fitToPage="1"/>
  </sheetPr>
  <dimension ref="A1:P32"/>
  <sheetViews>
    <sheetView showGridLines="0" topLeftCell="A4" workbookViewId="0">
      <selection activeCell="A63" sqref="A63"/>
    </sheetView>
  </sheetViews>
  <sheetFormatPr defaultColWidth="12.296875" defaultRowHeight="14.5"/>
  <cols>
    <col min="1" max="1" width="51.5" style="248" bestFit="1" customWidth="1"/>
    <col min="2" max="3" width="12.296875" style="248"/>
    <col min="4" max="4" width="12.296875" style="248" customWidth="1"/>
    <col min="5" max="5" width="14.19921875" style="248" customWidth="1"/>
    <col min="6" max="6" width="2.5" style="248" customWidth="1"/>
    <col min="7" max="7" width="13.09765625" style="248" bestFit="1" customWidth="1"/>
    <col min="8" max="8" width="12.3984375" style="248" bestFit="1" customWidth="1"/>
    <col min="9" max="9" width="12.796875" style="248" bestFit="1" customWidth="1"/>
    <col min="10" max="10" width="14.296875" style="248" customWidth="1"/>
    <col min="11" max="11" width="12.8984375" style="248" bestFit="1" customWidth="1"/>
    <col min="12" max="12" width="14.19921875" style="248" bestFit="1" customWidth="1"/>
    <col min="13" max="13" width="2.59765625" style="248" customWidth="1"/>
    <col min="14" max="14" width="13.3984375" style="248" customWidth="1"/>
    <col min="15" max="15" width="15.09765625" style="248" customWidth="1"/>
    <col min="16" max="16384" width="12.296875" style="248"/>
  </cols>
  <sheetData>
    <row r="1" spans="1:16" ht="23">
      <c r="A1" s="247" t="s">
        <v>69</v>
      </c>
      <c r="B1" s="247"/>
      <c r="C1" s="247"/>
      <c r="D1" s="247"/>
      <c r="E1" s="247"/>
      <c r="F1" s="247"/>
      <c r="G1" s="247"/>
      <c r="H1" s="247"/>
      <c r="I1" s="247"/>
      <c r="J1" s="247"/>
      <c r="K1" s="247"/>
      <c r="L1" s="247"/>
      <c r="M1" s="247"/>
      <c r="N1" s="247"/>
      <c r="O1" s="247"/>
    </row>
    <row r="2" spans="1:16" ht="23">
      <c r="A2" s="247" t="s">
        <v>166</v>
      </c>
      <c r="B2" s="247"/>
      <c r="C2" s="247"/>
      <c r="D2" s="247"/>
      <c r="E2" s="247"/>
      <c r="F2" s="247"/>
      <c r="G2" s="247"/>
      <c r="H2" s="247"/>
      <c r="I2" s="247"/>
      <c r="J2" s="247"/>
      <c r="K2" s="247"/>
      <c r="L2" s="247"/>
      <c r="M2" s="247"/>
      <c r="N2" s="247"/>
      <c r="O2" s="247"/>
    </row>
    <row r="3" spans="1:16" ht="23">
      <c r="A3" s="247" t="s">
        <v>30</v>
      </c>
      <c r="B3" s="247"/>
      <c r="C3" s="247"/>
      <c r="D3" s="247"/>
      <c r="E3" s="247"/>
      <c r="F3" s="247"/>
      <c r="G3" s="247"/>
      <c r="H3" s="247"/>
      <c r="I3" s="247"/>
      <c r="J3" s="247"/>
      <c r="K3" s="247"/>
      <c r="L3" s="247"/>
      <c r="M3" s="247"/>
      <c r="N3" s="247"/>
      <c r="O3" s="247"/>
    </row>
    <row r="4" spans="1:16" ht="23">
      <c r="A4" s="247" t="s">
        <v>1</v>
      </c>
      <c r="B4" s="247"/>
      <c r="C4" s="247"/>
      <c r="D4" s="247"/>
      <c r="E4" s="247"/>
      <c r="F4" s="247"/>
      <c r="G4" s="247"/>
      <c r="H4" s="247"/>
      <c r="I4" s="247"/>
      <c r="J4" s="247"/>
      <c r="K4" s="247"/>
      <c r="L4" s="247"/>
      <c r="M4" s="247"/>
      <c r="N4" s="247"/>
      <c r="O4" s="247"/>
    </row>
    <row r="5" spans="1:16" ht="23">
      <c r="A5" s="247" t="s">
        <v>167</v>
      </c>
      <c r="B5" s="247"/>
      <c r="C5" s="247"/>
      <c r="D5" s="247"/>
      <c r="E5" s="247"/>
      <c r="F5" s="247"/>
      <c r="G5" s="247"/>
      <c r="H5" s="247"/>
      <c r="I5" s="247"/>
      <c r="J5" s="247"/>
      <c r="K5" s="247"/>
      <c r="L5" s="247"/>
      <c r="M5" s="247"/>
      <c r="N5" s="247"/>
      <c r="O5" s="247"/>
    </row>
    <row r="7" spans="1:16" ht="17.5">
      <c r="B7" s="249">
        <v>2025</v>
      </c>
      <c r="C7" s="249"/>
      <c r="D7" s="249"/>
      <c r="E7" s="249"/>
      <c r="G7" s="249">
        <v>2024</v>
      </c>
      <c r="H7" s="249"/>
      <c r="I7" s="249"/>
      <c r="J7" s="249"/>
      <c r="K7" s="249"/>
      <c r="L7" s="249"/>
      <c r="N7" s="250" t="s">
        <v>40</v>
      </c>
      <c r="O7" s="251"/>
    </row>
    <row r="8" spans="1:16" ht="17.5">
      <c r="B8" s="252" t="s">
        <v>2</v>
      </c>
      <c r="C8" s="252" t="s">
        <v>3</v>
      </c>
      <c r="D8" s="252" t="s">
        <v>4</v>
      </c>
      <c r="E8" s="252" t="s">
        <v>77</v>
      </c>
      <c r="F8" s="253"/>
      <c r="G8" s="252" t="s">
        <v>2</v>
      </c>
      <c r="H8" s="252" t="s">
        <v>3</v>
      </c>
      <c r="I8" s="252" t="s">
        <v>4</v>
      </c>
      <c r="J8" s="252" t="s">
        <v>77</v>
      </c>
      <c r="K8" s="252" t="s">
        <v>5</v>
      </c>
      <c r="L8" s="252" t="s">
        <v>6</v>
      </c>
      <c r="M8" s="253"/>
      <c r="N8" s="254" t="s">
        <v>4</v>
      </c>
      <c r="O8" s="252" t="s">
        <v>77</v>
      </c>
    </row>
    <row r="9" spans="1:16" ht="17.5">
      <c r="A9" s="255" t="s">
        <v>168</v>
      </c>
      <c r="B9" s="256">
        <v>13638.183257475795</v>
      </c>
      <c r="C9" s="256">
        <v>14049.926700793452</v>
      </c>
      <c r="D9" s="256">
        <v>15611.077168692253</v>
      </c>
      <c r="E9" s="256">
        <v>43299.187126961493</v>
      </c>
      <c r="G9" s="257">
        <v>14006.079430298016</v>
      </c>
      <c r="H9" s="257">
        <v>14408.466601169481</v>
      </c>
      <c r="I9" s="257">
        <v>14943.464508450534</v>
      </c>
      <c r="J9" s="257">
        <v>43358.010539918032</v>
      </c>
      <c r="K9" s="257">
        <v>14042.221926217841</v>
      </c>
      <c r="L9" s="257">
        <v>57400.232466135873</v>
      </c>
      <c r="N9" s="258">
        <v>4.4675895597314996</v>
      </c>
      <c r="O9" s="258">
        <v>0.13566907757998101</v>
      </c>
    </row>
    <row r="10" spans="1:16" ht="17.5">
      <c r="A10" s="259"/>
      <c r="B10" s="260"/>
      <c r="C10" s="260"/>
      <c r="D10" s="260"/>
      <c r="E10" s="260"/>
      <c r="G10" s="261"/>
      <c r="H10" s="261"/>
      <c r="I10" s="261"/>
      <c r="J10" s="261"/>
      <c r="K10" s="261"/>
      <c r="L10" s="261"/>
      <c r="N10" s="262"/>
      <c r="O10" s="262"/>
    </row>
    <row r="11" spans="1:16" ht="17.5">
      <c r="A11" s="259" t="s">
        <v>169</v>
      </c>
      <c r="B11" s="260">
        <v>7926.7305586399998</v>
      </c>
      <c r="C11" s="260">
        <v>8327.5847666299996</v>
      </c>
      <c r="D11" s="260">
        <v>9492.9549316699995</v>
      </c>
      <c r="E11" s="260">
        <v>25747.270256939999</v>
      </c>
      <c r="G11" s="261">
        <v>6936.4009359800002</v>
      </c>
      <c r="H11" s="261">
        <v>7399.49939025</v>
      </c>
      <c r="I11" s="261">
        <v>8226.6115197100007</v>
      </c>
      <c r="J11" s="261">
        <v>22562.51184594</v>
      </c>
      <c r="K11" s="261">
        <v>7727.9088135000002</v>
      </c>
      <c r="L11" s="261">
        <v>30290.420659439998</v>
      </c>
      <c r="N11" s="262">
        <v>15.39325649358776</v>
      </c>
      <c r="O11" s="262">
        <v>14.11526532482721</v>
      </c>
    </row>
    <row r="12" spans="1:16" ht="16.5">
      <c r="A12" s="263" t="s">
        <v>170</v>
      </c>
      <c r="B12" s="264">
        <v>0.58121601748494967</v>
      </c>
      <c r="C12" s="264">
        <v>0.59271375174930341</v>
      </c>
      <c r="D12" s="264">
        <v>0.60809096189133938</v>
      </c>
      <c r="E12" s="264">
        <v>0.5946363422815325</v>
      </c>
      <c r="F12" s="265"/>
      <c r="G12" s="266">
        <v>0.49524215327346677</v>
      </c>
      <c r="H12" s="266">
        <v>0.51355217699914091</v>
      </c>
      <c r="I12" s="266">
        <v>0.55051567961752434</v>
      </c>
      <c r="J12" s="266">
        <v>0.52037700911501861</v>
      </c>
      <c r="K12" s="266">
        <v>0.55033376157311953</v>
      </c>
      <c r="L12" s="266">
        <v>0.52770553982181667</v>
      </c>
      <c r="M12" s="265"/>
      <c r="N12" s="267"/>
      <c r="O12" s="267"/>
      <c r="P12" s="265"/>
    </row>
    <row r="13" spans="1:16" ht="19.5">
      <c r="A13" s="259" t="s">
        <v>171</v>
      </c>
      <c r="B13" s="260">
        <v>2383.7074532300003</v>
      </c>
      <c r="C13" s="260">
        <v>2551.0775224800004</v>
      </c>
      <c r="D13" s="260">
        <v>2675.0898605500001</v>
      </c>
      <c r="E13" s="260">
        <v>7609.8748362599999</v>
      </c>
      <c r="G13" s="261">
        <v>2555.3502274299999</v>
      </c>
      <c r="H13" s="261">
        <v>2572.4605321600002</v>
      </c>
      <c r="I13" s="261">
        <v>2619.9469314899998</v>
      </c>
      <c r="J13" s="261">
        <v>7747.7576910799999</v>
      </c>
      <c r="K13" s="261">
        <v>2498.45943304</v>
      </c>
      <c r="L13" s="261">
        <v>10246.217124119999</v>
      </c>
      <c r="N13" s="262">
        <v>2.1047345805832673</v>
      </c>
      <c r="O13" s="262">
        <v>-1.7796485166120313</v>
      </c>
    </row>
    <row r="14" spans="1:16" ht="16.5">
      <c r="A14" s="263" t="s">
        <v>170</v>
      </c>
      <c r="B14" s="264">
        <v>0.17478189053687679</v>
      </c>
      <c r="C14" s="264">
        <v>0.18157230118047032</v>
      </c>
      <c r="D14" s="264">
        <v>0.17135844193473382</v>
      </c>
      <c r="E14" s="264">
        <v>0.17575098613159623</v>
      </c>
      <c r="F14" s="265"/>
      <c r="G14" s="266">
        <v>0.1824457900690078</v>
      </c>
      <c r="H14" s="266">
        <v>0.17853811952142107</v>
      </c>
      <c r="I14" s="266">
        <v>0.17532393040505559</v>
      </c>
      <c r="J14" s="266">
        <v>0.17869264743932245</v>
      </c>
      <c r="K14" s="266">
        <v>0.17792479325335231</v>
      </c>
      <c r="L14" s="266">
        <v>0.17850480187802217</v>
      </c>
      <c r="M14" s="265"/>
      <c r="N14" s="267"/>
      <c r="O14" s="267"/>
      <c r="P14" s="265"/>
    </row>
    <row r="15" spans="1:16" ht="17.5">
      <c r="A15" s="259" t="s">
        <v>172</v>
      </c>
      <c r="B15" s="260">
        <v>650.97319350999999</v>
      </c>
      <c r="C15" s="260">
        <v>603.79994292000003</v>
      </c>
      <c r="D15" s="260">
        <v>693.16931969999996</v>
      </c>
      <c r="E15" s="260">
        <v>1947.94245613</v>
      </c>
      <c r="G15" s="261">
        <v>802.39007001000004</v>
      </c>
      <c r="H15" s="261">
        <v>663.79774364000002</v>
      </c>
      <c r="I15" s="261">
        <v>919.48092999999994</v>
      </c>
      <c r="J15" s="261">
        <v>2385.6687436500001</v>
      </c>
      <c r="K15" s="261">
        <v>813.49612933000003</v>
      </c>
      <c r="L15" s="261">
        <v>3199.1648729799999</v>
      </c>
      <c r="N15" s="262">
        <v>-24.612974877031981</v>
      </c>
      <c r="O15" s="262">
        <v>-18.348158715878228</v>
      </c>
    </row>
    <row r="16" spans="1:16" ht="16.5">
      <c r="A16" s="263" t="s">
        <v>170</v>
      </c>
      <c r="B16" s="264">
        <v>4.7731664930750053E-2</v>
      </c>
      <c r="C16" s="264">
        <v>4.2975309108616286E-2</v>
      </c>
      <c r="D16" s="264">
        <v>4.4402401718322111E-2</v>
      </c>
      <c r="E16" s="264">
        <v>4.498796825950243E-2</v>
      </c>
      <c r="F16" s="265"/>
      <c r="G16" s="266">
        <v>5.7288699096926875E-2</v>
      </c>
      <c r="H16" s="266">
        <v>4.6069978299156558E-2</v>
      </c>
      <c r="I16" s="266">
        <v>6.1530639663916836E-2</v>
      </c>
      <c r="J16" s="266">
        <v>5.5022560166906362E-2</v>
      </c>
      <c r="K16" s="266">
        <v>5.7932151592843303E-2</v>
      </c>
      <c r="L16" s="266">
        <v>5.5734353948259624E-2</v>
      </c>
      <c r="M16" s="265"/>
      <c r="N16" s="267"/>
      <c r="O16" s="267"/>
      <c r="P16" s="265"/>
    </row>
    <row r="17" spans="1:16" ht="17.5">
      <c r="A17" s="259" t="s">
        <v>173</v>
      </c>
      <c r="B17" s="260">
        <v>588.98568980000005</v>
      </c>
      <c r="C17" s="260">
        <v>653.53277218000005</v>
      </c>
      <c r="D17" s="260">
        <v>690.81044740000004</v>
      </c>
      <c r="E17" s="260">
        <v>1933.3289093799999</v>
      </c>
      <c r="G17" s="261">
        <v>601.39856822000002</v>
      </c>
      <c r="H17" s="261">
        <v>660.90312753000001</v>
      </c>
      <c r="I17" s="261">
        <v>729.69336979000002</v>
      </c>
      <c r="J17" s="261">
        <v>1991.99506554</v>
      </c>
      <c r="K17" s="261">
        <v>679.84556533</v>
      </c>
      <c r="L17" s="261">
        <v>2671.84063087</v>
      </c>
      <c r="N17" s="262">
        <v>-5.3286659848903568</v>
      </c>
      <c r="O17" s="262">
        <v>-2.9450954560520715</v>
      </c>
    </row>
    <row r="18" spans="1:16" ht="16.5">
      <c r="A18" s="263" t="s">
        <v>170</v>
      </c>
      <c r="B18" s="264">
        <v>4.3186521157585006E-2</v>
      </c>
      <c r="C18" s="264">
        <v>4.6515030725611729E-2</v>
      </c>
      <c r="D18" s="264">
        <v>4.4251299249574431E-2</v>
      </c>
      <c r="E18" s="264">
        <v>4.465046661756282E-2</v>
      </c>
      <c r="F18" s="265"/>
      <c r="G18" s="266">
        <v>4.293839480297762E-2</v>
      </c>
      <c r="H18" s="266">
        <v>4.5869081410533787E-2</v>
      </c>
      <c r="I18" s="266">
        <v>4.8830267531157732E-2</v>
      </c>
      <c r="J18" s="266">
        <v>4.594295357961703E-2</v>
      </c>
      <c r="K18" s="266">
        <v>4.841438690416075E-2</v>
      </c>
      <c r="L18" s="266">
        <v>4.6547557667929174E-2</v>
      </c>
      <c r="M18" s="265"/>
      <c r="N18" s="267"/>
      <c r="O18" s="267"/>
      <c r="P18" s="265"/>
    </row>
    <row r="19" spans="1:16" ht="17.5">
      <c r="A19" s="259" t="s">
        <v>174</v>
      </c>
      <c r="B19" s="260">
        <v>534.98341277999998</v>
      </c>
      <c r="C19" s="260">
        <v>608.54099504999999</v>
      </c>
      <c r="D19" s="260">
        <v>592.59754015999999</v>
      </c>
      <c r="E19" s="260">
        <v>1736.1219479900001</v>
      </c>
      <c r="G19" s="261">
        <v>579.82496550999997</v>
      </c>
      <c r="H19" s="261">
        <v>595.42160117000003</v>
      </c>
      <c r="I19" s="261">
        <v>669.22198300000002</v>
      </c>
      <c r="J19" s="261">
        <v>1844.46854968</v>
      </c>
      <c r="K19" s="261">
        <v>612.16788830999997</v>
      </c>
      <c r="L19" s="261">
        <v>2456.6364379900001</v>
      </c>
      <c r="N19" s="262">
        <v>-11.44977971233202</v>
      </c>
      <c r="O19" s="262">
        <v>-5.874136574939004</v>
      </c>
    </row>
    <row r="20" spans="1:16" ht="16.5">
      <c r="A20" s="263" t="s">
        <v>170</v>
      </c>
      <c r="B20" s="264">
        <v>3.9226882545866058E-2</v>
      </c>
      <c r="C20" s="264">
        <v>4.3312752301806201E-2</v>
      </c>
      <c r="D20" s="264">
        <v>3.7960067313512751E-2</v>
      </c>
      <c r="E20" s="264">
        <v>4.0095947826903969E-2</v>
      </c>
      <c r="F20" s="265"/>
      <c r="G20" s="266">
        <v>4.1398092049636667E-2</v>
      </c>
      <c r="H20" s="266">
        <v>4.1324425259914331E-2</v>
      </c>
      <c r="I20" s="266">
        <v>4.4783589683741333E-2</v>
      </c>
      <c r="J20" s="266">
        <v>4.2540433168211662E-2</v>
      </c>
      <c r="K20" s="266">
        <v>4.3594802270361388E-2</v>
      </c>
      <c r="L20" s="266">
        <v>4.2798370885332733E-2</v>
      </c>
      <c r="M20" s="265"/>
      <c r="N20" s="267"/>
      <c r="O20" s="267"/>
      <c r="P20" s="265"/>
    </row>
    <row r="21" spans="1:16" ht="19.5">
      <c r="A21" s="259" t="s">
        <v>175</v>
      </c>
      <c r="B21" s="260">
        <v>668.09382489999996</v>
      </c>
      <c r="C21" s="260">
        <v>406.50517335000001</v>
      </c>
      <c r="D21" s="260">
        <v>377.44965330000002</v>
      </c>
      <c r="E21" s="260">
        <v>1452.0486515499999</v>
      </c>
      <c r="G21" s="261">
        <v>1744.34655694</v>
      </c>
      <c r="H21" s="261">
        <v>1789.5780411400001</v>
      </c>
      <c r="I21" s="261">
        <v>996.27664477999997</v>
      </c>
      <c r="J21" s="261">
        <v>4530.2012428600001</v>
      </c>
      <c r="K21" s="261">
        <v>864.07730442000002</v>
      </c>
      <c r="L21" s="261">
        <v>5394.2785472799997</v>
      </c>
      <c r="N21" s="262">
        <v>-62.113971528124168</v>
      </c>
      <c r="O21" s="262">
        <v>-67.947369803084172</v>
      </c>
    </row>
    <row r="22" spans="1:16" ht="16.5">
      <c r="A22" s="263" t="s">
        <v>170</v>
      </c>
      <c r="B22" s="264">
        <v>4.8987010387456342E-2</v>
      </c>
      <c r="C22" s="264">
        <v>2.8932903495293191E-2</v>
      </c>
      <c r="D22" s="264">
        <v>2.4178322176061549E-2</v>
      </c>
      <c r="E22" s="264">
        <v>3.3535240449025422E-2</v>
      </c>
      <c r="F22" s="265"/>
      <c r="G22" s="266">
        <v>0.12454210085133613</v>
      </c>
      <c r="H22" s="266">
        <v>0.12420322652479528</v>
      </c>
      <c r="I22" s="266">
        <v>6.6669723357431959E-2</v>
      </c>
      <c r="J22" s="266">
        <v>0.10448360490823766</v>
      </c>
      <c r="K22" s="266">
        <v>6.1534229337787731E-2</v>
      </c>
      <c r="L22" s="266">
        <v>9.3976597576716003E-2</v>
      </c>
      <c r="M22" s="265"/>
      <c r="N22" s="267"/>
      <c r="O22" s="267"/>
      <c r="P22" s="265"/>
    </row>
    <row r="23" spans="1:16" ht="17.5">
      <c r="A23" s="259" t="s">
        <v>176</v>
      </c>
      <c r="B23" s="260">
        <v>434.59961594999999</v>
      </c>
      <c r="C23" s="260">
        <v>451.09801685999997</v>
      </c>
      <c r="D23" s="260">
        <v>364.50763022000001</v>
      </c>
      <c r="E23" s="260">
        <v>1250.20526303</v>
      </c>
      <c r="G23" s="261">
        <v>394.58159455999998</v>
      </c>
      <c r="H23" s="261">
        <v>352.62514732</v>
      </c>
      <c r="I23" s="261">
        <v>400.23777493</v>
      </c>
      <c r="J23" s="261">
        <v>1147.4445168100001</v>
      </c>
      <c r="K23" s="261">
        <v>347.6530497</v>
      </c>
      <c r="L23" s="261">
        <v>1495.09756651</v>
      </c>
      <c r="N23" s="262">
        <v>-8.9272294990769048</v>
      </c>
      <c r="O23" s="262">
        <v>8.9556178721114996</v>
      </c>
    </row>
    <row r="24" spans="1:16" ht="16.5">
      <c r="A24" s="263" t="s">
        <v>170</v>
      </c>
      <c r="B24" s="264">
        <v>3.1866386288054417E-2</v>
      </c>
      <c r="C24" s="264">
        <v>3.21067879190092E-2</v>
      </c>
      <c r="D24" s="264">
        <v>2.3349293984082906E-2</v>
      </c>
      <c r="E24" s="264">
        <v>2.8873642809140024E-2</v>
      </c>
      <c r="F24" s="265"/>
      <c r="G24" s="266">
        <v>2.8172165988609152E-2</v>
      </c>
      <c r="H24" s="266">
        <v>2.4473468071292106E-2</v>
      </c>
      <c r="I24" s="266">
        <v>2.6783466090053307E-2</v>
      </c>
      <c r="J24" s="266">
        <v>2.6464418051506136E-2</v>
      </c>
      <c r="K24" s="266">
        <v>2.4757695151570471E-2</v>
      </c>
      <c r="L24" s="266">
        <v>2.6046890444077125E-2</v>
      </c>
      <c r="M24" s="265"/>
      <c r="N24" s="267"/>
      <c r="O24" s="267"/>
      <c r="P24" s="265"/>
    </row>
    <row r="25" spans="1:16" ht="17.5">
      <c r="A25" s="259" t="s">
        <v>177</v>
      </c>
      <c r="B25" s="260">
        <v>125.38081522</v>
      </c>
      <c r="C25" s="260">
        <v>135.14647213999999</v>
      </c>
      <c r="D25" s="260">
        <v>133.85288334000001</v>
      </c>
      <c r="E25" s="260">
        <v>394.38017070000001</v>
      </c>
      <c r="G25" s="261">
        <v>138.34380056000001</v>
      </c>
      <c r="H25" s="261">
        <v>143.07269486000001</v>
      </c>
      <c r="I25" s="261">
        <v>132.9229641</v>
      </c>
      <c r="J25" s="261">
        <v>414.33945951999999</v>
      </c>
      <c r="K25" s="261">
        <v>143.82861403999999</v>
      </c>
      <c r="L25" s="261">
        <v>558.16807356000004</v>
      </c>
      <c r="N25" s="262">
        <v>0.69959261463685696</v>
      </c>
      <c r="O25" s="262">
        <v>-4.8171344440913755</v>
      </c>
    </row>
    <row r="26" spans="1:16" ht="16.5">
      <c r="A26" s="263" t="s">
        <v>170</v>
      </c>
      <c r="B26" s="264">
        <v>9.1933663636080184E-3</v>
      </c>
      <c r="C26" s="264">
        <v>9.6190161712635669E-3</v>
      </c>
      <c r="D26" s="264">
        <v>8.574224692735468E-3</v>
      </c>
      <c r="E26" s="264">
        <v>9.1082580729195204E-3</v>
      </c>
      <c r="F26" s="265"/>
      <c r="G26" s="266">
        <v>9.8774108235266788E-3</v>
      </c>
      <c r="H26" s="266">
        <v>9.9297655205299457E-3</v>
      </c>
      <c r="I26" s="266">
        <v>8.8950567001937226E-3</v>
      </c>
      <c r="J26" s="266">
        <v>9.556237806126593E-3</v>
      </c>
      <c r="K26" s="266">
        <v>1.024258232035641E-2</v>
      </c>
      <c r="L26" s="266">
        <v>9.7241430840772237E-3</v>
      </c>
      <c r="M26" s="265"/>
      <c r="N26" s="267"/>
      <c r="O26" s="267"/>
      <c r="P26" s="265"/>
    </row>
    <row r="27" spans="1:16" ht="17.5">
      <c r="A27" s="259" t="s">
        <v>178</v>
      </c>
      <c r="B27" s="260">
        <v>324</v>
      </c>
      <c r="C27" s="260">
        <v>311</v>
      </c>
      <c r="D27" s="260">
        <v>590</v>
      </c>
      <c r="E27" s="260">
        <v>1229</v>
      </c>
      <c r="G27" s="261">
        <v>255</v>
      </c>
      <c r="H27" s="261">
        <v>231</v>
      </c>
      <c r="I27" s="261">
        <v>249</v>
      </c>
      <c r="J27" s="261">
        <v>734</v>
      </c>
      <c r="K27" s="261">
        <v>355</v>
      </c>
      <c r="L27" s="261">
        <v>1089</v>
      </c>
      <c r="N27" s="262">
        <v>136.94779116465864</v>
      </c>
      <c r="O27" s="262">
        <v>67.438692098092631</v>
      </c>
    </row>
    <row r="28" spans="1:16" ht="16.5">
      <c r="A28" s="263" t="s">
        <v>170</v>
      </c>
      <c r="B28" s="268">
        <v>2.400000000000007E-2</v>
      </c>
      <c r="C28" s="268">
        <v>2.1000000000000026E-2</v>
      </c>
      <c r="D28" s="268">
        <v>3.9000000000000021E-2</v>
      </c>
      <c r="E28" s="268">
        <v>2.7000000000000017E-2</v>
      </c>
      <c r="F28" s="265"/>
      <c r="G28" s="269">
        <v>1.900000000000001E-2</v>
      </c>
      <c r="H28" s="269">
        <v>1.6E-2</v>
      </c>
      <c r="I28" s="269">
        <v>1.4999999999999963E-2</v>
      </c>
      <c r="J28" s="269">
        <v>1.7000000000000022E-2</v>
      </c>
      <c r="K28" s="269">
        <v>2.4999999999999967E-2</v>
      </c>
      <c r="L28" s="269">
        <v>1.6999999999999994E-2</v>
      </c>
      <c r="M28" s="265"/>
      <c r="N28" s="270"/>
      <c r="O28" s="270"/>
      <c r="P28" s="265"/>
    </row>
    <row r="30" spans="1:16" s="253" customFormat="1" ht="17.5">
      <c r="A30" s="304" t="s">
        <v>179</v>
      </c>
      <c r="B30" s="304"/>
      <c r="C30" s="304"/>
      <c r="D30" s="304"/>
      <c r="E30" s="304"/>
      <c r="F30" s="304"/>
      <c r="G30" s="304"/>
      <c r="H30" s="304"/>
      <c r="I30" s="304"/>
      <c r="J30" s="304"/>
      <c r="K30" s="304"/>
      <c r="L30" s="304"/>
    </row>
    <row r="31" spans="1:16" s="253" customFormat="1" ht="16.5">
      <c r="A31" s="305" t="s">
        <v>180</v>
      </c>
      <c r="B31" s="305"/>
      <c r="C31" s="305"/>
      <c r="D31" s="305"/>
      <c r="E31" s="305"/>
      <c r="F31" s="305"/>
      <c r="G31" s="305"/>
      <c r="H31" s="305"/>
      <c r="I31" s="305"/>
      <c r="J31" s="305"/>
      <c r="K31" s="305"/>
      <c r="L31" s="305"/>
    </row>
    <row r="32" spans="1:16" ht="32.5" customHeight="1">
      <c r="A32" s="305" t="s">
        <v>181</v>
      </c>
      <c r="B32" s="305"/>
      <c r="C32" s="305"/>
      <c r="D32" s="305"/>
      <c r="E32" s="305"/>
      <c r="F32" s="305"/>
      <c r="G32" s="305"/>
      <c r="H32" s="305"/>
      <c r="I32" s="305"/>
      <c r="J32" s="305"/>
      <c r="K32" s="305"/>
      <c r="L32" s="305"/>
    </row>
  </sheetData>
  <sheetProtection algorithmName="SHA-512" hashValue="QoBhHeDXAMN7XHomkUNzKA8H6c1jA1Zw1vzc6BfpxTZLNA4yEyHIqkTh1qEipXMOaGNR+IQYXwC3nZiiVbx/Fw==" saltValue="PW7RFKzKCWGSzQTUSBvZtg==" spinCount="100000" sheet="1" objects="1" scenarios="1"/>
  <mergeCells count="3">
    <mergeCell ref="A30:L30"/>
    <mergeCell ref="A31:L31"/>
    <mergeCell ref="A32:L32"/>
  </mergeCells>
  <pageMargins left="0.7" right="0.7" top="0.75" bottom="0.75" header="0.3" footer="0.3"/>
  <pageSetup scale="4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activeCell="F16" sqref="F16"/>
    </sheetView>
  </sheetViews>
  <sheetFormatPr defaultColWidth="10.69921875" defaultRowHeight="12.5"/>
  <cols>
    <col min="1" max="1" width="5.296875" style="51" customWidth="1"/>
    <col min="2" max="2" width="69.3984375" style="51" customWidth="1"/>
    <col min="3" max="3" width="13.3984375" style="51" customWidth="1"/>
    <col min="4" max="5" width="16.3984375" style="51" customWidth="1"/>
    <col min="6" max="6" width="13.5" style="51" customWidth="1"/>
    <col min="7" max="7" width="13.69921875" style="51" customWidth="1"/>
    <col min="8" max="16384" width="10.69921875" style="51"/>
  </cols>
  <sheetData>
    <row r="1" spans="1:7" s="47" customFormat="1" ht="21.75" customHeight="1">
      <c r="A1" s="307" t="s">
        <v>69</v>
      </c>
      <c r="B1" s="307"/>
      <c r="C1" s="307"/>
      <c r="D1" s="307"/>
      <c r="E1" s="307"/>
      <c r="F1" s="307"/>
      <c r="G1" s="307"/>
    </row>
    <row r="2" spans="1:7" s="47" customFormat="1" ht="21.75" customHeight="1">
      <c r="A2" s="308" t="s">
        <v>29</v>
      </c>
      <c r="B2" s="308"/>
      <c r="C2" s="308"/>
      <c r="D2" s="308"/>
      <c r="E2" s="308"/>
      <c r="F2" s="308"/>
      <c r="G2" s="308"/>
    </row>
    <row r="3" spans="1:7" s="47" customFormat="1" ht="21.75" customHeight="1">
      <c r="A3" s="309" t="s">
        <v>30</v>
      </c>
      <c r="B3" s="309"/>
      <c r="C3" s="309"/>
      <c r="D3" s="309"/>
      <c r="E3" s="309"/>
      <c r="F3" s="309"/>
      <c r="G3" s="309"/>
    </row>
    <row r="4" spans="1:7" s="47" customFormat="1" ht="21.75" customHeight="1">
      <c r="A4" s="309" t="s">
        <v>1</v>
      </c>
      <c r="B4" s="309"/>
      <c r="C4" s="309"/>
      <c r="D4" s="309"/>
      <c r="E4" s="309"/>
      <c r="F4" s="309"/>
      <c r="G4" s="309"/>
    </row>
    <row r="5" spans="1:7" s="47" customFormat="1" ht="18" customHeight="1">
      <c r="A5" s="308" t="s">
        <v>31</v>
      </c>
      <c r="B5" s="308"/>
      <c r="C5" s="308"/>
      <c r="D5" s="308"/>
      <c r="E5" s="308"/>
      <c r="F5" s="308"/>
      <c r="G5" s="308"/>
    </row>
    <row r="6" spans="1:7" s="48" customFormat="1" ht="16.5" customHeight="1">
      <c r="A6" s="49"/>
      <c r="B6" s="49"/>
      <c r="C6" s="49"/>
      <c r="D6" s="49"/>
      <c r="E6" s="49"/>
    </row>
    <row r="7" spans="1:7" ht="15.5">
      <c r="A7" s="50" t="s">
        <v>32</v>
      </c>
      <c r="B7" s="48"/>
      <c r="C7" s="48"/>
      <c r="D7" s="48"/>
      <c r="E7" s="48"/>
    </row>
    <row r="8" spans="1:7" ht="15.5">
      <c r="A8" s="50"/>
      <c r="B8" s="48"/>
      <c r="C8" s="48"/>
      <c r="D8" s="48"/>
      <c r="E8" s="48"/>
    </row>
    <row r="9" spans="1:7" ht="36.65" customHeight="1">
      <c r="A9" s="52"/>
      <c r="B9" s="53"/>
      <c r="C9" s="54"/>
      <c r="D9" s="55" t="s">
        <v>73</v>
      </c>
      <c r="E9" s="55" t="s">
        <v>74</v>
      </c>
      <c r="F9" s="179" t="s">
        <v>75</v>
      </c>
      <c r="G9" s="179" t="s">
        <v>76</v>
      </c>
    </row>
    <row r="10" spans="1:7" ht="15.75" customHeight="1">
      <c r="A10" s="52"/>
      <c r="B10" s="56" t="s">
        <v>33</v>
      </c>
      <c r="C10" s="57"/>
      <c r="D10" s="58">
        <v>-96</v>
      </c>
      <c r="E10" s="58">
        <v>-127</v>
      </c>
      <c r="F10" s="58">
        <v>-274</v>
      </c>
      <c r="G10" s="58">
        <v>-269</v>
      </c>
    </row>
    <row r="11" spans="1:7" ht="16.5" customHeight="1">
      <c r="A11" s="52"/>
      <c r="B11" s="59" t="s">
        <v>34</v>
      </c>
      <c r="C11" s="60"/>
      <c r="D11" s="61">
        <v>327</v>
      </c>
      <c r="E11" s="61">
        <v>330</v>
      </c>
      <c r="F11" s="61">
        <v>946</v>
      </c>
      <c r="G11" s="61">
        <v>943</v>
      </c>
    </row>
    <row r="12" spans="1:7" ht="16.5" customHeight="1">
      <c r="A12" s="52"/>
      <c r="B12" s="59" t="s">
        <v>35</v>
      </c>
      <c r="C12" s="60"/>
      <c r="D12" s="61">
        <v>56</v>
      </c>
      <c r="E12" s="61">
        <v>33</v>
      </c>
      <c r="F12" s="61">
        <v>224</v>
      </c>
      <c r="G12" s="61">
        <v>177</v>
      </c>
    </row>
    <row r="13" spans="1:7" ht="18" customHeight="1">
      <c r="A13" s="52"/>
      <c r="B13" s="59" t="s">
        <v>82</v>
      </c>
      <c r="C13" s="60"/>
      <c r="D13" s="61">
        <v>-373</v>
      </c>
      <c r="E13" s="61">
        <v>31</v>
      </c>
      <c r="F13" s="61">
        <v>-563</v>
      </c>
      <c r="G13" s="61">
        <v>-169</v>
      </c>
    </row>
    <row r="14" spans="1:7" ht="15.75" customHeight="1">
      <c r="A14" s="52"/>
      <c r="B14" s="59" t="s">
        <v>36</v>
      </c>
      <c r="C14" s="60"/>
      <c r="D14" s="61">
        <v>-152</v>
      </c>
      <c r="E14" s="61">
        <v>-157</v>
      </c>
      <c r="F14" s="61">
        <v>-452</v>
      </c>
      <c r="G14" s="61">
        <v>-476</v>
      </c>
    </row>
    <row r="15" spans="1:7" ht="16.5" customHeight="1">
      <c r="A15" s="52"/>
      <c r="B15" s="59" t="s">
        <v>37</v>
      </c>
      <c r="C15" s="60"/>
      <c r="D15" s="62">
        <v>0</v>
      </c>
      <c r="E15" s="62">
        <v>-272</v>
      </c>
      <c r="F15" s="180">
        <v>-162</v>
      </c>
      <c r="G15" s="62">
        <v>-357</v>
      </c>
    </row>
    <row r="16" spans="1:7" ht="15.5">
      <c r="A16" s="52"/>
      <c r="B16" s="63" t="s">
        <v>38</v>
      </c>
      <c r="C16" s="64"/>
      <c r="D16" s="65">
        <f>SUM(D10:D15)</f>
        <v>-238</v>
      </c>
      <c r="E16" s="65">
        <f>SUM(E10:E15)</f>
        <v>-162</v>
      </c>
      <c r="F16" s="65">
        <f>SUM(F10:F15)</f>
        <v>-281</v>
      </c>
      <c r="G16" s="65">
        <f>SUM(G10:G15)</f>
        <v>-151</v>
      </c>
    </row>
    <row r="17" spans="1:7" ht="12.75" customHeight="1">
      <c r="A17" s="52"/>
      <c r="B17" s="66"/>
      <c r="C17" s="67"/>
      <c r="D17" s="68"/>
      <c r="E17" s="68"/>
    </row>
    <row r="18" spans="1:7" ht="58.5" customHeight="1" thickBot="1">
      <c r="A18" s="69"/>
      <c r="B18" s="306" t="s">
        <v>58</v>
      </c>
      <c r="C18" s="306"/>
      <c r="D18" s="306"/>
      <c r="E18" s="306"/>
      <c r="F18" s="306"/>
      <c r="G18" s="306"/>
    </row>
    <row r="19" spans="1:7" ht="13" thickTop="1"/>
  </sheetData>
  <sheetProtection algorithmName="SHA-512" hashValue="tzjJqGfzWWUSgJOcOVZi11U/szdu4Ngo//+SrOxLYbFy2GJq5AE4U8b7hUhfj4DR+PzpMhvCND8rMMq8KJsDsg==" saltValue="k91bH2EPiF2thE50JMw7Sg==" spinCount="100000" sheet="1" objects="1" scenarios="1"/>
  <mergeCells count="6">
    <mergeCell ref="B18:G18"/>
    <mergeCell ref="A1:G1"/>
    <mergeCell ref="A2:G2"/>
    <mergeCell ref="A3:G3"/>
    <mergeCell ref="A4:G4"/>
    <mergeCell ref="A5:G5"/>
  </mergeCells>
  <printOptions horizontalCentered="1"/>
  <pageMargins left="0.7" right="0.7" top="0.75" bottom="0.75" header="0.3" footer="0.3"/>
  <pageSetup scale="6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1- 3Q25 GAAP </vt:lpstr>
      <vt:lpstr>Table 1a - GAAP</vt:lpstr>
      <vt:lpstr>Table 2a - 3Q25 NONGAAP</vt:lpstr>
      <vt:lpstr>Table 2b - 3Q24 NONGAAP</vt:lpstr>
      <vt:lpstr>Table 3-Curr.&amp;Prior by Qtr</vt:lpstr>
      <vt:lpstr>Table 3a-US~Intl 3Q25</vt:lpstr>
      <vt:lpstr>Table 3b-US~Intl Sep YTD</vt:lpstr>
      <vt:lpstr>Table 3c-Geographic Split</vt:lpstr>
      <vt:lpstr>Table 4 - Other Information</vt:lpstr>
      <vt:lpstr>'Table 1a - GAAP'!Print_Area</vt:lpstr>
      <vt:lpstr>'Table 2a - 3Q25 NONGAAP'!Print_Area</vt:lpstr>
      <vt:lpstr>'Table 2b - 3Q24 NONGAAP'!Print_Area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Cercatore, Maureen</cp:lastModifiedBy>
  <cp:lastPrinted>2025-10-12T16:16:04Z</cp:lastPrinted>
  <dcterms:created xsi:type="dcterms:W3CDTF">2021-07-12T14:43:17Z</dcterms:created>
  <dcterms:modified xsi:type="dcterms:W3CDTF">2025-10-29T20:45:12Z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1545210740</vt:i4>
  </property>
  <property fmtid="{D5CDD505-2E9C-101B-9397-08002B2CF9AE}" pid="10" name="_NewReviewCycle">
    <vt:lpwstr/>
  </property>
  <property fmtid="{D5CDD505-2E9C-101B-9397-08002B2CF9AE}" pid="11" name="_EmailSubject">
    <vt:lpwstr>Materials to be posted to Merck.com</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1809400330</vt:i4>
  </property>
  <property fmtid="{D5CDD505-2E9C-101B-9397-08002B2CF9AE}" pid="16" name="SV_QUERY_LIST_4F35BF76-6C0D-4D9B-82B2-816C12CF3733">
    <vt:lpwstr>empty_477D106A-C0D6-4607-AEBD-E2C9D60EA279</vt:lpwstr>
  </property>
  <property fmtid="{D5CDD505-2E9C-101B-9397-08002B2CF9AE}" pid="17" name="SV_HIDDEN_GRID_QUERY_LIST_4F35BF76-6C0D-4D9B-82B2-816C12CF3733">
    <vt:lpwstr>empty_477D106A-C0D6-4607-AEBD-E2C9D60EA279</vt:lpwstr>
  </property>
</Properties>
</file>